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2.xml" ContentType="application/vnd.openxmlformats-officedocument.drawing+xml"/>
  <Override PartName="/xl/tables/table6.xml" ContentType="application/vnd.openxmlformats-officedocument.spreadsheetml.table+xml"/>
  <Override PartName="/xl/drawings/drawing3.xml" ContentType="application/vnd.openxmlformats-officedocument.drawing+xml"/>
  <Override PartName="/xl/tables/table7.xml" ContentType="application/vnd.openxmlformats-officedocument.spreadsheetml.table+xml"/>
  <Override PartName="/xl/drawings/drawing4.xml" ContentType="application/vnd.openxmlformats-officedocument.drawing+xml"/>
  <Override PartName="/xl/tables/table8.xml" ContentType="application/vnd.openxmlformats-officedocument.spreadsheetml.table+xml"/>
  <Override PartName="/xl/drawings/drawing5.xml" ContentType="application/vnd.openxmlformats-officedocument.drawing+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Forms\Fillables\CBSO\"/>
    </mc:Choice>
  </mc:AlternateContent>
  <bookViews>
    <workbookView xWindow="0" yWindow="0" windowWidth="23040" windowHeight="9225" activeTab="3"/>
  </bookViews>
  <sheets>
    <sheet name="Instructions" sheetId="15" r:id="rId1"/>
    <sheet name="Business Purpose" sheetId="9" r:id="rId2"/>
    <sheet name="Important Travel Information" sheetId="3" r:id="rId3"/>
    <sheet name="Travel Reimb Form" sheetId="10" r:id="rId4"/>
    <sheet name="Add'l Mileage Log" sheetId="12" r:id="rId5"/>
    <sheet name="Add'l Misc Log" sheetId="14" r:id="rId6"/>
    <sheet name="Travel Reimb Simple" sheetId="6" state="hidden" r:id="rId7"/>
    <sheet name="Travel Reimb by Category" sheetId="1" state="hidden" r:id="rId8"/>
  </sheets>
  <definedNames>
    <definedName name="_xlnm.Print_Titles" localSheetId="6">'Travel Reimb Simple'!$23:$24</definedName>
    <definedName name="x_rate" localSheetId="4">#REF!</definedName>
    <definedName name="x_rate" localSheetId="5">#REF!</definedName>
    <definedName name="x_rate" localSheetId="1">#REF!</definedName>
    <definedName name="x_rate" localSheetId="3">#REF!</definedName>
    <definedName name="x_rate" localSheetId="6">#REF!</definedName>
    <definedName name="x_rate">#REF!</definedName>
    <definedName name="x_rate2" localSheetId="4">#REF!</definedName>
    <definedName name="x_rate2" localSheetId="5">#REF!</definedName>
    <definedName name="x_rate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 i="10" l="1"/>
  <c r="I26" i="10"/>
  <c r="I27" i="10"/>
  <c r="I28" i="10"/>
  <c r="I29" i="10"/>
  <c r="I30" i="10"/>
  <c r="I31" i="10"/>
  <c r="A7" i="14"/>
  <c r="H34" i="10"/>
  <c r="H35" i="10"/>
  <c r="H36" i="10"/>
  <c r="H37" i="10"/>
  <c r="H38" i="10"/>
  <c r="H39" i="10"/>
  <c r="H40" i="10"/>
  <c r="H41" i="10"/>
  <c r="H42" i="10"/>
  <c r="A8" i="14"/>
  <c r="A9" i="14"/>
  <c r="A10" i="14"/>
  <c r="A11" i="14"/>
  <c r="A12" i="14"/>
  <c r="A13" i="14"/>
  <c r="A14" i="14"/>
  <c r="A15" i="14"/>
  <c r="A16" i="14"/>
  <c r="A17" i="14"/>
  <c r="A18" i="14"/>
  <c r="A19" i="14"/>
  <c r="A20" i="14"/>
  <c r="A21" i="14"/>
  <c r="A22" i="14"/>
  <c r="A23" i="14"/>
  <c r="A24" i="14"/>
  <c r="A25" i="14"/>
  <c r="A26" i="14"/>
  <c r="A27" i="14"/>
  <c r="A28" i="14"/>
  <c r="A29" i="14"/>
  <c r="A30" i="14"/>
  <c r="A31" i="14"/>
  <c r="A32" i="14"/>
  <c r="A33" i="14"/>
  <c r="A34" i="14"/>
  <c r="A35" i="14"/>
  <c r="A36" i="14"/>
  <c r="A37" i="14"/>
  <c r="A38" i="14"/>
  <c r="B3" i="12"/>
  <c r="B3" i="14"/>
  <c r="G37" i="12"/>
  <c r="H37" i="12"/>
  <c r="G38" i="12"/>
  <c r="H38" i="12" s="1"/>
  <c r="G9" i="12"/>
  <c r="H9" i="12" s="1"/>
  <c r="G10" i="12"/>
  <c r="H10" i="12" s="1"/>
  <c r="G11" i="12"/>
  <c r="H11" i="12" s="1"/>
  <c r="G12" i="12"/>
  <c r="H12" i="12" s="1"/>
  <c r="G13" i="12"/>
  <c r="H13" i="12" s="1"/>
  <c r="G14" i="12"/>
  <c r="H14" i="12" s="1"/>
  <c r="G15" i="12"/>
  <c r="H15" i="12"/>
  <c r="G16" i="12"/>
  <c r="H16" i="12" s="1"/>
  <c r="G17" i="12"/>
  <c r="H17" i="12" s="1"/>
  <c r="G18" i="12"/>
  <c r="H18" i="12" s="1"/>
  <c r="G19" i="12"/>
  <c r="H19" i="12" s="1"/>
  <c r="G20" i="12"/>
  <c r="H20" i="12" s="1"/>
  <c r="G21" i="12"/>
  <c r="H21" i="12" s="1"/>
  <c r="G22" i="12"/>
  <c r="H22" i="12" s="1"/>
  <c r="G23" i="12"/>
  <c r="H23" i="12"/>
  <c r="G24" i="12"/>
  <c r="H24" i="12" s="1"/>
  <c r="G25" i="12"/>
  <c r="H25" i="12" s="1"/>
  <c r="G26" i="12"/>
  <c r="H26" i="12" s="1"/>
  <c r="G27" i="12"/>
  <c r="H27" i="12" s="1"/>
  <c r="G28" i="12"/>
  <c r="H28" i="12" s="1"/>
  <c r="G29" i="12"/>
  <c r="H29" i="12" s="1"/>
  <c r="G30" i="12"/>
  <c r="H30" i="12" s="1"/>
  <c r="G31" i="12"/>
  <c r="H31" i="12"/>
  <c r="G32" i="12"/>
  <c r="H32" i="12" s="1"/>
  <c r="G33" i="12"/>
  <c r="H33" i="12" s="1"/>
  <c r="G34" i="12"/>
  <c r="H34" i="12" s="1"/>
  <c r="G35" i="12"/>
  <c r="H35" i="12"/>
  <c r="G36" i="12"/>
  <c r="H36" i="12" s="1"/>
  <c r="E39" i="14"/>
  <c r="G8" i="12"/>
  <c r="H8" i="12" s="1"/>
  <c r="G7" i="12"/>
  <c r="H7" i="12" s="1"/>
  <c r="H32" i="10"/>
  <c r="G32" i="10"/>
  <c r="F32" i="10"/>
  <c r="E32" i="10"/>
  <c r="G39" i="12"/>
  <c r="I21" i="10"/>
  <c r="I23" i="10" s="1"/>
  <c r="I43" i="10"/>
  <c r="G22" i="10"/>
  <c r="I22" i="10"/>
  <c r="I19" i="10"/>
  <c r="E45" i="10" s="1"/>
  <c r="I7" i="10"/>
  <c r="I32" i="10"/>
  <c r="G45" i="10" s="1"/>
  <c r="G23" i="10"/>
  <c r="I44" i="6"/>
  <c r="A44" i="6"/>
  <c r="I45" i="6"/>
  <c r="A45" i="6"/>
  <c r="I46" i="6"/>
  <c r="A46" i="6"/>
  <c r="I47" i="6"/>
  <c r="A47" i="6"/>
  <c r="I54" i="6"/>
  <c r="A54" i="6"/>
  <c r="I49" i="6"/>
  <c r="A49" i="6"/>
  <c r="I50" i="6"/>
  <c r="A50" i="6"/>
  <c r="I53" i="6"/>
  <c r="A53" i="6"/>
  <c r="I40" i="6"/>
  <c r="A40" i="6"/>
  <c r="I38" i="6"/>
  <c r="A38" i="6"/>
  <c r="I28" i="6"/>
  <c r="I52" i="6"/>
  <c r="A52" i="6"/>
  <c r="I51" i="6"/>
  <c r="A51" i="6"/>
  <c r="I48" i="6"/>
  <c r="A48" i="6"/>
  <c r="I25" i="6"/>
  <c r="A25" i="6"/>
  <c r="I26" i="6"/>
  <c r="I27" i="6"/>
  <c r="I29" i="6"/>
  <c r="I30" i="6"/>
  <c r="I31" i="6"/>
  <c r="I32" i="6"/>
  <c r="I33" i="6"/>
  <c r="I34" i="6"/>
  <c r="I35" i="6"/>
  <c r="I36" i="6"/>
  <c r="I37" i="6"/>
  <c r="A37" i="6"/>
  <c r="I39" i="6"/>
  <c r="A39" i="6"/>
  <c r="I41" i="6"/>
  <c r="A41" i="6"/>
  <c r="I42" i="6"/>
  <c r="A42" i="6"/>
  <c r="I43" i="6"/>
  <c r="A43" i="6"/>
  <c r="I55" i="6"/>
  <c r="A31" i="6"/>
  <c r="A29" i="6"/>
  <c r="U30" i="1"/>
  <c r="R30" i="1"/>
  <c r="O30" i="1"/>
  <c r="P30" i="1"/>
  <c r="N30" i="1"/>
  <c r="J30" i="1"/>
  <c r="H30" i="1"/>
  <c r="F30" i="1"/>
  <c r="U29" i="1"/>
  <c r="R29" i="1"/>
  <c r="O29" i="1"/>
  <c r="P29" i="1"/>
  <c r="N29" i="1"/>
  <c r="J29" i="1"/>
  <c r="H29" i="1"/>
  <c r="F29" i="1"/>
  <c r="U28" i="1"/>
  <c r="R28" i="1"/>
  <c r="O28" i="1"/>
  <c r="P28" i="1"/>
  <c r="N28" i="1"/>
  <c r="J28" i="1"/>
  <c r="H28" i="1"/>
  <c r="F28" i="1"/>
  <c r="U27" i="1"/>
  <c r="R27" i="1"/>
  <c r="O27" i="1"/>
  <c r="P27" i="1"/>
  <c r="N27" i="1"/>
  <c r="J27" i="1"/>
  <c r="H27" i="1"/>
  <c r="F27" i="1"/>
  <c r="U26" i="1"/>
  <c r="R26" i="1"/>
  <c r="O26" i="1"/>
  <c r="P26" i="1"/>
  <c r="N26" i="1"/>
  <c r="J26" i="1"/>
  <c r="H26" i="1"/>
  <c r="F26" i="1"/>
  <c r="U25" i="1"/>
  <c r="R25" i="1"/>
  <c r="O25" i="1"/>
  <c r="P25" i="1"/>
  <c r="N25" i="1"/>
  <c r="J25" i="1"/>
  <c r="H25" i="1"/>
  <c r="F25" i="1"/>
  <c r="U24" i="1"/>
  <c r="R24" i="1"/>
  <c r="O24" i="1"/>
  <c r="P24" i="1"/>
  <c r="N24" i="1"/>
  <c r="J24" i="1"/>
  <c r="H24" i="1"/>
  <c r="F24" i="1"/>
  <c r="U23" i="1"/>
  <c r="R23" i="1"/>
  <c r="O23" i="1"/>
  <c r="P23" i="1"/>
  <c r="N23" i="1"/>
  <c r="J23" i="1"/>
  <c r="H23" i="1"/>
  <c r="F23" i="1"/>
  <c r="U22" i="1"/>
  <c r="R22" i="1"/>
  <c r="O22" i="1"/>
  <c r="P22" i="1"/>
  <c r="N22" i="1"/>
  <c r="J22" i="1"/>
  <c r="H22" i="1"/>
  <c r="F22" i="1"/>
  <c r="U21" i="1"/>
  <c r="R21" i="1"/>
  <c r="O21" i="1"/>
  <c r="P21" i="1"/>
  <c r="N21" i="1"/>
  <c r="J21" i="1"/>
  <c r="H21" i="1"/>
  <c r="F21" i="1"/>
  <c r="U20" i="1"/>
  <c r="R20" i="1"/>
  <c r="O20" i="1"/>
  <c r="P20" i="1"/>
  <c r="N20" i="1"/>
  <c r="J20" i="1"/>
  <c r="H20" i="1"/>
  <c r="F20" i="1"/>
  <c r="J18" i="1"/>
  <c r="H18" i="1"/>
  <c r="F18" i="1"/>
  <c r="D10" i="1"/>
  <c r="G14" i="6"/>
  <c r="G7" i="6"/>
  <c r="N31" i="1"/>
  <c r="V25" i="1"/>
  <c r="R31" i="1"/>
  <c r="U31" i="1"/>
  <c r="V27" i="1"/>
  <c r="V21" i="1"/>
  <c r="A26" i="6"/>
  <c r="A27" i="6"/>
  <c r="A28" i="6"/>
  <c r="F31" i="1"/>
  <c r="A32" i="6"/>
  <c r="H31" i="1"/>
  <c r="V30" i="1"/>
  <c r="A33" i="6"/>
  <c r="V26" i="1"/>
  <c r="J31" i="1"/>
  <c r="V29" i="1"/>
  <c r="A30" i="6"/>
  <c r="V28" i="1"/>
  <c r="P31" i="1"/>
  <c r="V24" i="1"/>
  <c r="V23" i="1"/>
  <c r="V22" i="1"/>
  <c r="O31" i="1"/>
  <c r="V20" i="1"/>
  <c r="A34" i="6"/>
  <c r="J55" i="6"/>
  <c r="V31" i="1"/>
  <c r="A35" i="6"/>
  <c r="A36" i="6"/>
  <c r="H45" i="10" l="1"/>
  <c r="H39" i="12"/>
  <c r="F45" i="10" s="1"/>
  <c r="I45" i="10" s="1"/>
</calcChain>
</file>

<file path=xl/sharedStrings.xml><?xml version="1.0" encoding="utf-8"?>
<sst xmlns="http://schemas.openxmlformats.org/spreadsheetml/2006/main" count="260" uniqueCount="162">
  <si>
    <t>School of Architecture &amp; Allied Arts - Travel Reimbursement Form</t>
  </si>
  <si>
    <t>Name</t>
  </si>
  <si>
    <t>Address</t>
  </si>
  <si>
    <t>Phone#</t>
  </si>
  <si>
    <t>Today's Date</t>
  </si>
  <si>
    <t>UO ID#</t>
  </si>
  <si>
    <t>Business Purpose</t>
  </si>
  <si>
    <t>Date</t>
  </si>
  <si>
    <t>Description</t>
  </si>
  <si>
    <t>Mileage</t>
  </si>
  <si>
    <t>Misc</t>
  </si>
  <si>
    <t>Lodging</t>
  </si>
  <si>
    <t>Method</t>
  </si>
  <si>
    <t>Reimb Amt</t>
  </si>
  <si>
    <t>Total</t>
  </si>
  <si>
    <t>Breakfast</t>
  </si>
  <si>
    <t>Lunch</t>
  </si>
  <si>
    <t>Dinner</t>
  </si>
  <si>
    <t>Per Diem-BR</t>
  </si>
  <si>
    <t>Per Diem-LU</t>
  </si>
  <si>
    <t>Per Diem-DN</t>
  </si>
  <si>
    <t>Per Diem-LDG</t>
  </si>
  <si>
    <t>LV/AR Time</t>
  </si>
  <si>
    <t>Mileage Amt</t>
  </si>
  <si>
    <t>Travel Amt</t>
  </si>
  <si>
    <t>Non-Comm</t>
  </si>
  <si>
    <t>Type</t>
  </si>
  <si>
    <t>All Exp</t>
  </si>
  <si>
    <t>Brfst Reimb Amt</t>
  </si>
  <si>
    <t>Lunch Reimb Amt</t>
  </si>
  <si>
    <t>Dinner Reimb Amt</t>
  </si>
  <si>
    <t>Lodging Reimb Amt</t>
  </si>
  <si>
    <t>Transportation</t>
  </si>
  <si>
    <t>Rate:</t>
  </si>
  <si>
    <t># of Miles</t>
  </si>
  <si>
    <t>Misc Amount</t>
  </si>
  <si>
    <t>E-mail</t>
  </si>
  <si>
    <t>Yes</t>
  </si>
  <si>
    <t>No</t>
  </si>
  <si>
    <t>US Citizen/Resident Alien</t>
  </si>
  <si>
    <t>Budget Authority Name/Title</t>
  </si>
  <si>
    <t>Signature Approval</t>
  </si>
  <si>
    <t>Expenses Requesting Reimbursement</t>
  </si>
  <si>
    <t>Location Spent Night or 1 Day Trip Location</t>
  </si>
  <si>
    <t>Index/Activity Codes (Include Amount from Each)</t>
  </si>
  <si>
    <t>(Enter Per Diem Rates Below as Applicable in White Boxes)</t>
  </si>
  <si>
    <t>Univ of Oregon Employee</t>
  </si>
  <si>
    <t>Business Purpose/ Description</t>
  </si>
  <si>
    <t>List all trip locations, date ranges, what conference attended/or research performed and how it relates to your role at UO</t>
  </si>
  <si>
    <r>
      <t xml:space="preserve">Note:  If Non-Direct Route, Personal Time or Driving Out of State, </t>
    </r>
    <r>
      <rPr>
        <u/>
        <sz val="9"/>
        <rFont val="Verdana"/>
        <family val="2"/>
      </rPr>
      <t>Attach</t>
    </r>
    <r>
      <rPr>
        <sz val="9"/>
        <rFont val="Verdana"/>
        <family val="2"/>
      </rPr>
      <t xml:space="preserve"> Airfare Quote for Business Portion include in explaination below.</t>
    </r>
  </si>
  <si>
    <t>Rate Method</t>
  </si>
  <si>
    <t>Fund Type Source</t>
  </si>
  <si>
    <t>Expense Category</t>
  </si>
  <si>
    <t>Date Today</t>
  </si>
  <si>
    <t>Receipt/ Item Line #</t>
  </si>
  <si>
    <t>In-Direct Route, Personal Time, or Driving Out of State?</t>
  </si>
  <si>
    <t>Index(es)/Activity Code(s) by Amount</t>
  </si>
  <si>
    <t>Print Name/Title</t>
  </si>
  <si>
    <t>Budget Authority Signature Approval</t>
  </si>
  <si>
    <t>Departure Date/Time</t>
  </si>
  <si>
    <t>Return Date/Time</t>
  </si>
  <si>
    <t>(From Work Station)</t>
  </si>
  <si>
    <t>(To Work Station)</t>
  </si>
  <si>
    <t>List all trip locations, date ranges, what conference attended/or research performed &amp; how it relates to your role at UO</t>
  </si>
  <si>
    <t>Complete if Claiming Mileage</t>
  </si>
  <si>
    <t>(Or) Enter Total # of Miles</t>
  </si>
  <si>
    <t>Ending Odom</t>
  </si>
  <si>
    <t>Line # Re-order</t>
  </si>
  <si>
    <r>
      <t xml:space="preserve">Travel Reimbursements </t>
    </r>
    <r>
      <rPr>
        <sz val="10"/>
        <rFont val="Verdana"/>
        <family val="2"/>
      </rPr>
      <t>may be requested after you have completed a business trip.  Other than standard per diem reimbursements, original receipts are required for travel expenses over $25.  All reimbursement requests must be submitted within 6 months of the trip or by June 15th, whichever comes first.</t>
    </r>
  </si>
  <si>
    <t>Travel Reimbursement Procedures</t>
  </si>
  <si>
    <t>Important Reminders</t>
  </si>
  <si>
    <t>All receipts must be original and show proof of payment</t>
  </si>
  <si>
    <t>Any conference travel reimbursements require a copy of conference brochure</t>
  </si>
  <si>
    <t>If attending a meeting, please provide meeting agenda.</t>
  </si>
  <si>
    <t>The state provides coverage for rental vehicles if they are to be used for official business.  The only reimbursable car insurance expense is Limited Damage Waiver (LDW or CDW).  The Enterprise contract covers this insurance and does not need to be purchased separately.</t>
  </si>
  <si>
    <r>
      <t>Note</t>
    </r>
    <r>
      <rPr>
        <sz val="10"/>
        <rFont val="Verdana"/>
        <family val="2"/>
      </rPr>
      <t>:  See the Foundation section for information about completing the Travel and Entertainment Log for travel reimbursements from UO foundation funds.</t>
    </r>
  </si>
  <si>
    <t>●</t>
  </si>
  <si>
    <t>Travel Restrictions</t>
  </si>
  <si>
    <t>UO will not reimburse first class travel.</t>
  </si>
  <si>
    <t>All employees are required to travel using routes, schedules, and airlines that provide the lowest rates and most efficient travel.</t>
  </si>
  <si>
    <t>When combining personal travel with business, only the business portion can be paid by the UO.  Any personal portion of the airfare will have to be paid by traveler at time of ticket purchase.  (When to get a comparison airfare quote.)</t>
  </si>
  <si>
    <t>Personal payment cannot be reimbursed until trip is complete.</t>
  </si>
  <si>
    <t>Mileage reimbursement for travel out of state requires a comparable airfare quote, and mileage reimbursement is limited to the cheaper of the airfare quote or vehicle mileage.</t>
  </si>
  <si>
    <t>Travel while on Sabbatical or Leave of Absence must be approved prior to being reimbursed for travel.  Submit the Sabbatical Travel Approval Request form in advance if you know you will need to be traveling on University business while on Sabbatical or Leave of Absence.</t>
  </si>
  <si>
    <t>Travel Advance is a personal loan to employees based on anticipated, legitimate, reimbursable, business expenses.  A minimum of $200 per person can be obtained per trip.  The loan begins accruing interest between 2 and 4 weeks after the return date.</t>
  </si>
  <si>
    <t>Travel Advance Procedures</t>
  </si>
  <si>
    <t>Pick up travel advance at Business Affairs, Accounts Payable in Oregon Hall.</t>
  </si>
  <si>
    <t>Upon completion of travel, a Travel Reimbursement Request form for approved business expenses is completed which is automatically applied against the loan and any excess will be paid to the traveler.</t>
  </si>
  <si>
    <t>If the reimbursement is less than the loan, payment for the remainder is due with the reimbursement request.</t>
  </si>
  <si>
    <t>Travel Advances</t>
  </si>
  <si>
    <t>Travel Procedures</t>
  </si>
  <si>
    <r>
      <t>1. Who</t>
    </r>
    <r>
      <rPr>
        <sz val="10"/>
        <rFont val="Verdana"/>
        <family val="2"/>
      </rPr>
      <t xml:space="preserve"> was involved in the activity?</t>
    </r>
  </si>
  <si>
    <r>
      <t>2. What</t>
    </r>
    <r>
      <rPr>
        <sz val="10"/>
        <rFont val="Verdana"/>
        <family val="2"/>
      </rPr>
      <t xml:space="preserve"> activity was performed?</t>
    </r>
  </si>
  <si>
    <r>
      <t>4. When</t>
    </r>
    <r>
      <rPr>
        <sz val="10"/>
        <rFont val="Verdana"/>
        <family val="2"/>
      </rPr>
      <t xml:space="preserve"> did the activity occur?</t>
    </r>
  </si>
  <si>
    <r>
      <t>5. Where</t>
    </r>
    <r>
      <rPr>
        <sz val="10"/>
        <rFont val="Verdana"/>
        <family val="2"/>
      </rPr>
      <t xml:space="preserve"> did the activity take place?</t>
    </r>
  </si>
  <si>
    <t>Give the location of the activity: to/from destinations, restaurant name and city, or other appropriate information.</t>
  </si>
  <si>
    <t>In general, a Business Purpose should be written so that someone reading it at some future time (e.g. 2-3 years later) would have no questions about the activity and why it was reimbursable.</t>
  </si>
  <si>
    <t>Business Purpose - General Guidelines</t>
  </si>
  <si>
    <r>
      <t xml:space="preserve">The Business Purpose section provides the business justification for the expense and should answer </t>
    </r>
    <r>
      <rPr>
        <b/>
        <sz val="10"/>
        <rFont val="Verdana"/>
        <family val="2"/>
      </rPr>
      <t>five</t>
    </r>
    <r>
      <rPr>
        <sz val="10"/>
        <rFont val="Verdana"/>
        <family val="2"/>
      </rPr>
      <t xml:space="preserve"> basic questions as follows:</t>
    </r>
  </si>
  <si>
    <r>
      <t>3. Why</t>
    </r>
    <r>
      <rPr>
        <sz val="10"/>
        <rFont val="Verdana"/>
        <family val="2"/>
      </rPr>
      <t xml:space="preserve"> was the activity done and how did it benefit UO?</t>
    </r>
  </si>
  <si>
    <t>Explain the activity or circumstance that gave rise to the expenditure (such as specific conference or type of research).</t>
  </si>
  <si>
    <t>Traveler is reimbursed based on work reporting station.  Quotes for airfare should be to and from work reporting station as well as reimbursements for mileage.</t>
  </si>
  <si>
    <t>Official conference lodging is reimbursed at actual lodging expense, and a lodging receipt with proof of payment is required.  If there's a designated conference hotel with a special rate, you will need to stay at that hotel.  If that's not possible, check with our office before traveling.</t>
  </si>
  <si>
    <t>Car rentals are reimbursed at the economy rate unless transporting 3 or more people.  If you have another business necessity for the car rental, check with our office first.</t>
  </si>
  <si>
    <t>Personal time or indirect routes during business travel also require airfare comparison quotes.  The quotes must be from and to work reporting stations for the actual business dates and/or destinations.</t>
  </si>
  <si>
    <t>Attach final airfare itinerary which should include ticket #, flight itinerary, itemized cost breakdown, and proof of payment.</t>
  </si>
  <si>
    <t>Starting Odom</t>
  </si>
  <si>
    <t>UO Employee</t>
  </si>
  <si>
    <t>US Citizen/ Resident Alien</t>
  </si>
  <si>
    <t>Location Spent Night or       1 Day Trip Location</t>
  </si>
  <si>
    <t>Give the name(s) of the person(s) and their organization (no acronyms) and/or department involved in the activity. For example, if reimbursement related to a business meal, the WHO component would be a list of the attendees and their affiliation to UO.</t>
  </si>
  <si>
    <t>Describe the benefit to UO. For example, does it further ongoing research or teaching efforts? (ex: Why did you attend the conference?)</t>
  </si>
  <si>
    <t>Indicate the date(s) the activity took place. Specific dates are also part of the item descriptions, and dates included in the Business Purpose can be more general (the entire trip, for instance, instead of the date of each meal).</t>
  </si>
  <si>
    <t>From Location</t>
  </si>
  <si>
    <t>To Location</t>
  </si>
  <si>
    <t>Using Conf Rate</t>
  </si>
  <si>
    <t>Business Departure/</t>
  </si>
  <si>
    <t>Column1</t>
  </si>
  <si>
    <t>Total Miles</t>
  </si>
  <si>
    <t>Line#</t>
  </si>
  <si>
    <t>Brkfst</t>
  </si>
  <si>
    <t>Index(es)/Activity Code(s) by Amt</t>
  </si>
  <si>
    <t>Budget Authority Approval</t>
  </si>
  <si>
    <t>Grand Totals</t>
  </si>
  <si>
    <t>Enter Current Mileage Rate</t>
  </si>
  <si>
    <t>Column2</t>
  </si>
  <si>
    <t>Column3</t>
  </si>
  <si>
    <r>
      <rPr>
        <u/>
        <sz val="9"/>
        <color theme="1"/>
        <rFont val="Verdana"/>
        <family val="2"/>
      </rPr>
      <t>Mileage</t>
    </r>
    <r>
      <rPr>
        <sz val="8"/>
        <color theme="1"/>
        <rFont val="Verdana"/>
        <family val="2"/>
      </rPr>
      <t xml:space="preserve"> Date</t>
    </r>
  </si>
  <si>
    <r>
      <rPr>
        <u/>
        <sz val="9"/>
        <color theme="1"/>
        <rFont val="Verdana"/>
        <family val="2"/>
      </rPr>
      <t>Airfare</t>
    </r>
    <r>
      <rPr>
        <sz val="8"/>
        <color theme="1"/>
        <rFont val="Verdana"/>
        <family val="2"/>
      </rPr>
      <t xml:space="preserve"> Date</t>
    </r>
  </si>
  <si>
    <r>
      <rPr>
        <u/>
        <sz val="9"/>
        <color theme="1"/>
        <rFont val="Verdana"/>
        <family val="2"/>
      </rPr>
      <t>Per Diem</t>
    </r>
    <r>
      <rPr>
        <sz val="8"/>
        <color theme="1"/>
        <rFont val="Verdana"/>
        <family val="2"/>
      </rPr>
      <t xml:space="preserve"> Date</t>
    </r>
  </si>
  <si>
    <t>Total Airfare</t>
  </si>
  <si>
    <t>Total Mileage</t>
  </si>
  <si>
    <t>Total Per Diem</t>
  </si>
  <si>
    <t>Misc Total</t>
  </si>
  <si>
    <t>Business Purpose/Description</t>
  </si>
  <si>
    <t>Loc Spent Night or 1 Day Trip Location</t>
  </si>
  <si>
    <r>
      <rPr>
        <u/>
        <sz val="9"/>
        <color theme="1"/>
        <rFont val="Verdana"/>
        <family val="2"/>
      </rPr>
      <t>Misc</t>
    </r>
    <r>
      <rPr>
        <sz val="8"/>
        <color theme="1"/>
        <rFont val="Verdana"/>
        <family val="2"/>
      </rPr>
      <t xml:space="preserve">       Date</t>
    </r>
  </si>
  <si>
    <r>
      <rPr>
        <b/>
        <u/>
        <sz val="10"/>
        <rFont val="Verdana"/>
        <family val="2"/>
      </rPr>
      <t>Business Purpose</t>
    </r>
    <r>
      <rPr>
        <sz val="10"/>
        <rFont val="Verdana"/>
        <family val="2"/>
      </rPr>
      <t xml:space="preserve"> (trip locations, travel dates, personal time, what conference attended/or research performed &amp; how it relates to your role at UO)</t>
    </r>
  </si>
  <si>
    <t>Additional Mileage Log</t>
  </si>
  <si>
    <t>Airfare</t>
  </si>
  <si>
    <t>Additional Misc Log</t>
  </si>
  <si>
    <t>Lodging Amount</t>
  </si>
  <si>
    <r>
      <t xml:space="preserve">US Citizen/         </t>
    </r>
    <r>
      <rPr>
        <u/>
        <sz val="10"/>
        <rFont val="Verdana"/>
        <family val="2"/>
      </rPr>
      <t>Resident Alien</t>
    </r>
  </si>
  <si>
    <t>Print Name:</t>
  </si>
  <si>
    <t>Print Title:</t>
  </si>
  <si>
    <t>Column12</t>
  </si>
  <si>
    <t>Column22</t>
  </si>
  <si>
    <t>For research trips, please submit a daily business activity log.</t>
  </si>
  <si>
    <t xml:space="preserve">Instructions </t>
  </si>
  <si>
    <r>
      <t xml:space="preserve">The Business Purpose section provides the business justification for the expense and should answer </t>
    </r>
    <r>
      <rPr>
        <b/>
        <sz val="10"/>
        <rFont val="Verdana"/>
        <family val="2"/>
      </rPr>
      <t>five</t>
    </r>
    <r>
      <rPr>
        <sz val="10"/>
        <rFont val="Verdana"/>
        <family val="2"/>
      </rPr>
      <t xml:space="preserve"> basic questions (see Buisness Purpose tab)</t>
    </r>
  </si>
  <si>
    <t>1. Type information in the appropriate columns</t>
  </si>
  <si>
    <t>Meals are paid using per diem so no receipt is required.  If attending a conference, a brochure is necessary to verify no meals were provided.  If you are submitting receipts for hosted meal(s) include both the detail receipt with food listed and the total receipt showing tip paid.</t>
  </si>
  <si>
    <t>L&amp;M</t>
  </si>
  <si>
    <t>Arrival - Dates &amp; Times</t>
  </si>
  <si>
    <t>2.  In the meal per diem columns, input "x" (only character it will take: Carol will calculate actual per diem amount) or  input per diem amount or actual expense (if less than per diem).</t>
  </si>
  <si>
    <t>3. If you need to add more rows in the "Airfare" or "Per Diem" section, click on the last column and last row above the total cell and hit the Tab button.  Then hit save.  Use the "Additiona"l tabs for additional mileage and miscellaeous items.</t>
  </si>
  <si>
    <t>4. In the miscellaneous section,  "Expense Categories" are airline baggage fees, airport transportation, taxis, parking, museum fees (when appropriate), other business travel expenses, etc.</t>
  </si>
  <si>
    <t>5. When an item is entered into the miscellaneous category, it will be give a line number.  Label the corresponding receipt with that line number.</t>
  </si>
  <si>
    <t>Central Business Services Office
Travel Reimbursement Form</t>
  </si>
  <si>
    <t>Submit CBSO Travel Approval form describing the trip and purpose, and submit all relevant receipts to the College of Design: Central Business Services Office prior to departure date.</t>
  </si>
  <si>
    <t>After travel, submit the Travel Reimbursement Request form to College of Design: Central Business Services Office with all required receipts.</t>
  </si>
  <si>
    <t>Provide College of Design: Central Business Services Office with business purpose, dates and locations, budget estimates, and sources of funds with approval in writing 2 weeks before your departure date to obtain a travel advance.  Also, include backup documentation for lodging reservations and justification for car rental.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</si>
</sst>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164" formatCode="#,##0.00;[Red]\-#,##0.00"/>
    <numFmt numFmtId="165" formatCode="[$-409]h:mm\ AM/PM;@"/>
    <numFmt numFmtId="166" formatCode="&quot;$&quot;#,##0;[Red]\-&quot;$&quot;#,##0"/>
    <numFmt numFmtId="167" formatCode="000\-00\-0000"/>
    <numFmt numFmtId="168" formatCode="#,##0;[Red]#,##0"/>
    <numFmt numFmtId="169" formatCode="#,##0.00;[Red]\-\-#,##0.00"/>
  </numFmts>
  <fonts count="41" x14ac:knownFonts="1">
    <font>
      <sz val="10"/>
      <name val="Verdana"/>
    </font>
    <font>
      <b/>
      <u/>
      <sz val="10"/>
      <name val="Verdana"/>
      <family val="2"/>
    </font>
    <font>
      <sz val="10"/>
      <name val="Verdana"/>
      <family val="2"/>
    </font>
    <font>
      <sz val="10"/>
      <name val="Verdana"/>
      <family val="2"/>
    </font>
    <font>
      <b/>
      <sz val="11"/>
      <color theme="0"/>
      <name val="Calibri"/>
      <family val="2"/>
      <scheme val="minor"/>
    </font>
    <font>
      <sz val="8"/>
      <name val="Verdana"/>
      <family val="2"/>
    </font>
    <font>
      <b/>
      <sz val="8"/>
      <color theme="1"/>
      <name val="Verdana"/>
      <family val="2"/>
    </font>
    <font>
      <sz val="11"/>
      <name val="Calibri"/>
      <family val="2"/>
      <scheme val="minor"/>
    </font>
    <font>
      <u/>
      <sz val="10"/>
      <name val="Verdana"/>
      <family val="2"/>
    </font>
    <font>
      <b/>
      <sz val="9"/>
      <name val="Verdana"/>
      <family val="2"/>
    </font>
    <font>
      <b/>
      <i/>
      <sz val="8"/>
      <name val="Verdana"/>
      <family val="2"/>
    </font>
    <font>
      <sz val="9"/>
      <name val="Verdana"/>
      <family val="2"/>
    </font>
    <font>
      <u/>
      <sz val="9"/>
      <name val="Verdana"/>
      <family val="2"/>
    </font>
    <font>
      <b/>
      <sz val="10"/>
      <name val="Verdana"/>
      <family val="2"/>
    </font>
    <font>
      <b/>
      <sz val="8"/>
      <name val="Verdana"/>
      <family val="2"/>
    </font>
    <font>
      <sz val="8"/>
      <color theme="1"/>
      <name val="Verdana"/>
      <family val="2"/>
    </font>
    <font>
      <u/>
      <sz val="10"/>
      <color theme="10"/>
      <name val="Verdana"/>
      <family val="2"/>
    </font>
    <font>
      <b/>
      <sz val="8.75"/>
      <name val="Verdana"/>
      <family val="2"/>
    </font>
    <font>
      <sz val="10"/>
      <color theme="0"/>
      <name val="Verdana"/>
      <family val="2"/>
    </font>
    <font>
      <b/>
      <sz val="10"/>
      <color theme="0"/>
      <name val="Calibri"/>
      <family val="2"/>
      <scheme val="minor"/>
    </font>
    <font>
      <b/>
      <sz val="18"/>
      <name val="Verdana"/>
      <family val="2"/>
    </font>
    <font>
      <sz val="10"/>
      <name val="Calibri"/>
      <family val="2"/>
    </font>
    <font>
      <b/>
      <sz val="18"/>
      <name val="Verdana"/>
      <family val="2"/>
    </font>
    <font>
      <b/>
      <sz val="10"/>
      <name val="Verdana"/>
      <family val="2"/>
    </font>
    <font>
      <b/>
      <sz val="10"/>
      <color theme="0"/>
      <name val="Calibri"/>
      <family val="2"/>
      <scheme val="minor"/>
    </font>
    <font>
      <sz val="10"/>
      <color theme="0"/>
      <name val="Verdana"/>
      <family val="2"/>
    </font>
    <font>
      <sz val="11"/>
      <name val="Calibri"/>
      <family val="2"/>
      <scheme val="minor"/>
    </font>
    <font>
      <b/>
      <sz val="8"/>
      <name val="Verdana"/>
      <family val="2"/>
    </font>
    <font>
      <sz val="10"/>
      <color theme="1"/>
      <name val="Verdana"/>
      <family val="2"/>
    </font>
    <font>
      <u/>
      <sz val="9"/>
      <color theme="1"/>
      <name val="Verdana"/>
      <family val="2"/>
    </font>
    <font>
      <sz val="8"/>
      <color theme="0" tint="-0.14999847407452621"/>
      <name val="Verdana"/>
      <family val="2"/>
    </font>
    <font>
      <sz val="10"/>
      <color theme="0" tint="-0.14999847407452621"/>
      <name val="Verdana"/>
      <family val="2"/>
    </font>
    <font>
      <sz val="11"/>
      <name val="Verdana"/>
      <family val="2"/>
    </font>
    <font>
      <b/>
      <sz val="10"/>
      <name val="Calibri"/>
      <family val="2"/>
      <scheme val="minor"/>
    </font>
    <font>
      <b/>
      <sz val="8"/>
      <name val="Verdana"/>
    </font>
    <font>
      <b/>
      <sz val="10"/>
      <name val="Verdana"/>
    </font>
    <font>
      <b/>
      <sz val="10"/>
      <color theme="0" tint="-0.14999847407452621"/>
      <name val="Verdana"/>
      <family val="2"/>
    </font>
    <font>
      <sz val="22"/>
      <name val="Verdana"/>
      <family val="2"/>
    </font>
    <font>
      <b/>
      <sz val="10"/>
      <color theme="0" tint="-0.14999847407452621"/>
      <name val="Verdana"/>
    </font>
    <font>
      <b/>
      <sz val="15"/>
      <color theme="3"/>
      <name val="Calibri"/>
      <family val="2"/>
      <scheme val="minor"/>
    </font>
    <font>
      <b/>
      <sz val="18"/>
      <color theme="3"/>
      <name val="Calibri"/>
      <family val="2"/>
      <scheme val="minor"/>
    </font>
  </fonts>
  <fills count="11">
    <fill>
      <patternFill patternType="none"/>
    </fill>
    <fill>
      <patternFill patternType="gray125"/>
    </fill>
    <fill>
      <patternFill patternType="solid">
        <fgColor rgb="FFA5A5A5"/>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0.14999847407452621"/>
        <bgColor rgb="FF000000"/>
      </patternFill>
    </fill>
  </fills>
  <borders count="86">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right style="double">
        <color rgb="FF3F3F3F"/>
      </right>
      <top style="double">
        <color rgb="FF3F3F3F"/>
      </top>
      <bottom style="double">
        <color rgb="FF3F3F3F"/>
      </bottom>
      <diagonal/>
    </border>
    <border>
      <left style="double">
        <color rgb="FF3F3F3F"/>
      </left>
      <right style="thin">
        <color indexed="64"/>
      </right>
      <top style="thin">
        <color indexed="64"/>
      </top>
      <bottom style="thin">
        <color rgb="FF3F3F3F"/>
      </bottom>
      <diagonal/>
    </border>
    <border>
      <left style="double">
        <color rgb="FF3F3F3F"/>
      </left>
      <right style="thin">
        <color indexed="64"/>
      </right>
      <top style="thin">
        <color rgb="FF3F3F3F"/>
      </top>
      <bottom style="thin">
        <color rgb="FF3F3F3F"/>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double">
        <color rgb="FF3F3F3F"/>
      </left>
      <right style="medium">
        <color indexed="64"/>
      </right>
      <top style="thin">
        <color indexed="64"/>
      </top>
      <bottom style="thin">
        <color rgb="FF3F3F3F"/>
      </bottom>
      <diagonal/>
    </border>
    <border>
      <left style="double">
        <color rgb="FF3F3F3F"/>
      </left>
      <right style="medium">
        <color indexed="64"/>
      </right>
      <top style="thin">
        <color rgb="FF3F3F3F"/>
      </top>
      <bottom style="thin">
        <color rgb="FF3F3F3F"/>
      </bottom>
      <diagonal/>
    </border>
    <border>
      <left style="thin">
        <color indexed="64"/>
      </left>
      <right style="medium">
        <color indexed="64"/>
      </right>
      <top style="thin">
        <color indexed="64"/>
      </top>
      <bottom style="thin">
        <color rgb="FF3F3F3F"/>
      </bottom>
      <diagonal/>
    </border>
    <border>
      <left style="thin">
        <color indexed="64"/>
      </left>
      <right style="medium">
        <color indexed="64"/>
      </right>
      <top style="thin">
        <color rgb="FF3F3F3F"/>
      </top>
      <bottom style="thin">
        <color rgb="FF3F3F3F"/>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double">
        <color rgb="FF3F3F3F"/>
      </left>
      <right/>
      <top style="thin">
        <color indexed="64"/>
      </top>
      <bottom style="thin">
        <color rgb="FF3F3F3F"/>
      </bottom>
      <diagonal/>
    </border>
    <border>
      <left style="medium">
        <color rgb="FF3F3F3F"/>
      </left>
      <right style="double">
        <color rgb="FF3F3F3F"/>
      </right>
      <top style="double">
        <color rgb="FF3F3F3F"/>
      </top>
      <bottom style="double">
        <color rgb="FF3F3F3F"/>
      </bottom>
      <diagonal/>
    </border>
    <border>
      <left style="double">
        <color rgb="FF3F3F3F"/>
      </left>
      <right/>
      <top style="thin">
        <color rgb="FF3F3F3F"/>
      </top>
      <bottom style="thin">
        <color rgb="FF3F3F3F"/>
      </bottom>
      <diagonal/>
    </border>
    <border>
      <left style="double">
        <color rgb="FF3F3F3F"/>
      </left>
      <right style="medium">
        <color rgb="FF3F3F3F"/>
      </right>
      <top style="thin">
        <color indexed="64"/>
      </top>
      <bottom style="thin">
        <color indexed="64"/>
      </bottom>
      <diagonal/>
    </border>
    <border>
      <left style="double">
        <color rgb="FF3F3F3F"/>
      </left>
      <right style="medium">
        <color rgb="FF3F3F3F"/>
      </right>
      <top style="double">
        <color rgb="FF3F3F3F"/>
      </top>
      <bottom style="double">
        <color rgb="FF3F3F3F"/>
      </bottom>
      <diagonal/>
    </border>
    <border>
      <left style="double">
        <color rgb="FF3F3F3F"/>
      </left>
      <right style="medium">
        <color rgb="FF3F3F3F"/>
      </right>
      <top style="thin">
        <color auto="1"/>
      </top>
      <bottom style="thin">
        <color auto="1"/>
      </bottom>
      <diagonal/>
    </border>
    <border>
      <left style="thin">
        <color indexed="64"/>
      </left>
      <right style="medium">
        <color indexed="64"/>
      </right>
      <top style="thin">
        <color indexed="64"/>
      </top>
      <bottom style="medium">
        <color indexed="64"/>
      </bottom>
      <diagonal/>
    </border>
    <border>
      <left/>
      <right style="double">
        <color rgb="FF3F3F3F"/>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rgb="FF3F3F3F"/>
      </right>
      <top style="double">
        <color rgb="FF3F3F3F"/>
      </top>
      <bottom style="double">
        <color indexed="64"/>
      </bottom>
      <diagonal/>
    </border>
    <border>
      <left style="thin">
        <color indexed="64"/>
      </left>
      <right/>
      <top style="medium">
        <color indexed="64"/>
      </top>
      <bottom/>
      <diagonal/>
    </border>
    <border>
      <left style="medium">
        <color indexed="64"/>
      </left>
      <right style="double">
        <color rgb="FF3F3F3F"/>
      </right>
      <top style="double">
        <color rgb="FF3F3F3F"/>
      </top>
      <bottom style="double">
        <color indexed="64"/>
      </bottom>
      <diagonal/>
    </border>
    <border>
      <left style="double">
        <color indexed="64"/>
      </left>
      <right style="medium">
        <color indexed="64"/>
      </right>
      <top style="double">
        <color rgb="FF3F3F3F"/>
      </top>
      <bottom style="double">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double">
        <color rgb="FF3F3F3F"/>
      </left>
      <right style="double">
        <color rgb="FF3F3F3F"/>
      </right>
      <top style="double">
        <color rgb="FF3F3F3F"/>
      </top>
      <bottom/>
      <diagonal/>
    </border>
    <border>
      <left/>
      <right/>
      <top style="thin">
        <color indexed="64"/>
      </top>
      <bottom/>
      <diagonal/>
    </border>
    <border>
      <left style="thin">
        <color indexed="64"/>
      </left>
      <right style="double">
        <color rgb="FF3F3F3F"/>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rgb="FF3F3F3F"/>
      </bottom>
      <diagonal/>
    </border>
    <border>
      <left/>
      <right style="thin">
        <color indexed="64"/>
      </right>
      <top style="medium">
        <color indexed="64"/>
      </top>
      <bottom/>
      <diagonal/>
    </border>
    <border>
      <left/>
      <right/>
      <top style="double">
        <color indexed="64"/>
      </top>
      <bottom/>
      <diagonal/>
    </border>
    <border>
      <left style="medium">
        <color indexed="64"/>
      </left>
      <right/>
      <top style="double">
        <color indexed="64"/>
      </top>
      <bottom/>
      <diagonal/>
    </border>
    <border>
      <left/>
      <right style="medium">
        <color indexed="64"/>
      </right>
      <top style="double">
        <color indexed="64"/>
      </top>
      <bottom/>
      <diagonal/>
    </border>
    <border>
      <left style="double">
        <color indexed="64"/>
      </left>
      <right style="medium">
        <color indexed="64"/>
      </right>
      <top style="double">
        <color rgb="FF3F3F3F"/>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double">
        <color indexed="64"/>
      </right>
      <top style="double">
        <color rgb="FF3F3F3F"/>
      </top>
      <bottom style="medium">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medium">
        <color indexed="64"/>
      </right>
      <top style="thin">
        <color indexed="64"/>
      </top>
      <bottom style="thin">
        <color indexed="64"/>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indexed="64"/>
      </bottom>
      <diagonal/>
    </border>
    <border>
      <left style="thin">
        <color indexed="64"/>
      </left>
      <right style="thin">
        <color indexed="64"/>
      </right>
      <top/>
      <bottom style="thin">
        <color theme="0" tint="-0.14996795556505021"/>
      </bottom>
      <diagonal/>
    </border>
    <border>
      <left style="thin">
        <color indexed="64"/>
      </left>
      <right style="thin">
        <color theme="0" tint="-0.14996795556505021"/>
      </right>
      <top style="thin">
        <color indexed="64"/>
      </top>
      <bottom style="thin">
        <color theme="0" tint="-0.14996795556505021"/>
      </bottom>
      <diagonal/>
    </border>
    <border>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indexed="64"/>
      </bottom>
      <diagonal/>
    </border>
    <border>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right/>
      <top/>
      <bottom style="thick">
        <color theme="4"/>
      </bottom>
      <diagonal/>
    </border>
    <border>
      <left/>
      <right/>
      <top/>
      <bottom style="thick">
        <color theme="9" tint="0.79998168889431442"/>
      </bottom>
      <diagonal/>
    </border>
  </borders>
  <cellStyleXfs count="5">
    <xf numFmtId="0" fontId="0" fillId="0" borderId="0"/>
    <xf numFmtId="44" fontId="3" fillId="0" borderId="0" applyFont="0" applyFill="0" applyBorder="0" applyAlignment="0" applyProtection="0"/>
    <xf numFmtId="0" fontId="4" fillId="2" borderId="1" applyNumberFormat="0" applyAlignment="0" applyProtection="0"/>
    <xf numFmtId="0" fontId="16" fillId="0" borderId="0" applyNumberFormat="0" applyFill="0" applyBorder="0" applyAlignment="0" applyProtection="0"/>
    <xf numFmtId="0" fontId="39" fillId="0" borderId="84" applyNumberFormat="0" applyFill="0" applyAlignment="0" applyProtection="0"/>
  </cellStyleXfs>
  <cellXfs count="377">
    <xf numFmtId="0" fontId="0" fillId="0" borderId="0" xfId="0"/>
    <xf numFmtId="0" fontId="1" fillId="0" borderId="0" xfId="0" applyFont="1"/>
    <xf numFmtId="0" fontId="2" fillId="0" borderId="0" xfId="0" applyFont="1"/>
    <xf numFmtId="0" fontId="5" fillId="0" borderId="0" xfId="0" applyFont="1"/>
    <xf numFmtId="0" fontId="6" fillId="5" borderId="9" xfId="0" applyFont="1" applyFill="1" applyBorder="1" applyAlignment="1"/>
    <xf numFmtId="0" fontId="6" fillId="5" borderId="10" xfId="0" applyFont="1" applyFill="1" applyBorder="1" applyAlignment="1">
      <alignment horizontal="center" wrapText="1"/>
    </xf>
    <xf numFmtId="0" fontId="6" fillId="5" borderId="8" xfId="0" applyFont="1" applyFill="1" applyBorder="1" applyAlignment="1">
      <alignment wrapText="1"/>
    </xf>
    <xf numFmtId="0" fontId="0" fillId="0" borderId="14" xfId="0" applyBorder="1"/>
    <xf numFmtId="0" fontId="2" fillId="5" borderId="6" xfId="0" applyFont="1" applyFill="1" applyBorder="1" applyAlignment="1">
      <alignment horizontal="center" shrinkToFit="1"/>
    </xf>
    <xf numFmtId="0" fontId="8" fillId="5" borderId="13" xfId="0" applyFont="1" applyFill="1" applyBorder="1" applyAlignment="1">
      <alignment horizontal="center" shrinkToFit="1"/>
    </xf>
    <xf numFmtId="0" fontId="2" fillId="5" borderId="5" xfId="0" applyFont="1" applyFill="1" applyBorder="1" applyAlignment="1">
      <alignment horizontal="center" shrinkToFit="1"/>
    </xf>
    <xf numFmtId="166" fontId="2" fillId="5" borderId="7" xfId="1" applyNumberFormat="1" applyFont="1" applyFill="1" applyBorder="1" applyAlignment="1">
      <alignment horizontal="left" shrinkToFit="1"/>
    </xf>
    <xf numFmtId="0" fontId="2" fillId="5" borderId="7" xfId="0" applyFont="1" applyFill="1" applyBorder="1" applyAlignment="1">
      <alignment horizontal="center" shrinkToFit="1"/>
    </xf>
    <xf numFmtId="0" fontId="2" fillId="5" borderId="12" xfId="0" applyFont="1" applyFill="1" applyBorder="1" applyAlignment="1">
      <alignment horizontal="center" shrinkToFit="1"/>
    </xf>
    <xf numFmtId="14" fontId="5" fillId="0" borderId="2" xfId="0" applyNumberFormat="1" applyFont="1" applyBorder="1" applyAlignment="1">
      <alignment shrinkToFit="1"/>
    </xf>
    <xf numFmtId="14" fontId="0" fillId="0" borderId="2" xfId="0" applyNumberFormat="1" applyBorder="1" applyAlignment="1">
      <alignment shrinkToFit="1"/>
    </xf>
    <xf numFmtId="164" fontId="0" fillId="6" borderId="9" xfId="0" applyNumberFormat="1" applyFill="1" applyBorder="1" applyAlignment="1">
      <alignment shrinkToFit="1"/>
    </xf>
    <xf numFmtId="164" fontId="0" fillId="6" borderId="10" xfId="0" applyNumberFormat="1" applyFill="1" applyBorder="1" applyAlignment="1">
      <alignment shrinkToFit="1"/>
    </xf>
    <xf numFmtId="164" fontId="0" fillId="6" borderId="8" xfId="0" applyNumberFormat="1" applyFill="1" applyBorder="1" applyAlignment="1">
      <alignment shrinkToFit="1"/>
    </xf>
    <xf numFmtId="165" fontId="5" fillId="0" borderId="18" xfId="0" applyNumberFormat="1" applyFont="1" applyBorder="1" applyAlignment="1">
      <alignment shrinkToFit="1"/>
    </xf>
    <xf numFmtId="165" fontId="0" fillId="0" borderId="18" xfId="0" applyNumberFormat="1" applyBorder="1" applyAlignment="1">
      <alignment shrinkToFit="1"/>
    </xf>
    <xf numFmtId="0" fontId="6" fillId="5" borderId="19" xfId="0" applyFont="1" applyFill="1" applyBorder="1" applyAlignment="1">
      <alignment wrapText="1"/>
    </xf>
    <xf numFmtId="0" fontId="6" fillId="5" borderId="20" xfId="0" applyFont="1" applyFill="1" applyBorder="1" applyAlignment="1">
      <alignment wrapText="1"/>
    </xf>
    <xf numFmtId="164" fontId="0" fillId="6" borderId="21" xfId="0" applyNumberFormat="1" applyFill="1" applyBorder="1" applyAlignment="1">
      <alignment shrinkToFit="1"/>
    </xf>
    <xf numFmtId="164" fontId="0" fillId="6" borderId="22" xfId="0" applyNumberFormat="1" applyFill="1" applyBorder="1" applyAlignment="1">
      <alignment shrinkToFit="1"/>
    </xf>
    <xf numFmtId="0" fontId="6" fillId="5" borderId="0" xfId="0" applyFont="1" applyFill="1" applyBorder="1" applyAlignment="1">
      <alignment wrapText="1"/>
    </xf>
    <xf numFmtId="164" fontId="0" fillId="6" borderId="0" xfId="0" applyNumberFormat="1" applyFill="1" applyBorder="1" applyAlignment="1">
      <alignment shrinkToFit="1"/>
    </xf>
    <xf numFmtId="0" fontId="6" fillId="5" borderId="23" xfId="0" applyFont="1" applyFill="1" applyBorder="1" applyAlignment="1">
      <alignment wrapText="1"/>
    </xf>
    <xf numFmtId="164" fontId="2" fillId="0" borderId="24" xfId="0" applyNumberFormat="1" applyFont="1" applyBorder="1" applyAlignment="1">
      <alignment shrinkToFit="1"/>
    </xf>
    <xf numFmtId="164" fontId="2" fillId="0" borderId="25" xfId="0" applyNumberFormat="1" applyFont="1" applyBorder="1" applyAlignment="1">
      <alignment shrinkToFit="1"/>
    </xf>
    <xf numFmtId="0" fontId="6" fillId="5" borderId="19" xfId="0" applyFont="1" applyFill="1" applyBorder="1" applyAlignment="1"/>
    <xf numFmtId="0" fontId="6" fillId="5" borderId="23" xfId="0" applyFont="1" applyFill="1" applyBorder="1" applyAlignment="1"/>
    <xf numFmtId="164" fontId="2" fillId="0" borderId="26" xfId="0" applyNumberFormat="1" applyFont="1" applyBorder="1" applyAlignment="1">
      <alignment shrinkToFit="1"/>
    </xf>
    <xf numFmtId="164" fontId="2" fillId="0" borderId="27" xfId="0" applyNumberFormat="1" applyFont="1" applyBorder="1" applyAlignment="1">
      <alignment shrinkToFit="1"/>
    </xf>
    <xf numFmtId="0" fontId="6" fillId="5" borderId="13" xfId="0" applyFont="1" applyFill="1" applyBorder="1" applyAlignment="1"/>
    <xf numFmtId="164" fontId="0" fillId="6" borderId="29" xfId="0" applyNumberFormat="1" applyFill="1" applyBorder="1" applyAlignment="1">
      <alignment shrinkToFit="1"/>
    </xf>
    <xf numFmtId="164" fontId="2" fillId="7" borderId="28" xfId="0" applyNumberFormat="1" applyFont="1" applyFill="1" applyBorder="1" applyAlignment="1">
      <alignment shrinkToFit="1"/>
    </xf>
    <xf numFmtId="0" fontId="2" fillId="0" borderId="16" xfId="0" applyFont="1" applyBorder="1" applyAlignment="1">
      <alignment shrinkToFit="1"/>
    </xf>
    <xf numFmtId="0" fontId="2" fillId="0" borderId="17" xfId="0" applyFont="1" applyBorder="1" applyAlignment="1">
      <alignment shrinkToFit="1"/>
    </xf>
    <xf numFmtId="0" fontId="7" fillId="4" borderId="1" xfId="2" applyFont="1" applyFill="1" applyBorder="1" applyAlignment="1">
      <alignment horizontal="center" shrinkToFit="1"/>
    </xf>
    <xf numFmtId="0" fontId="7" fillId="4" borderId="1" xfId="2" applyFont="1" applyFill="1" applyAlignment="1">
      <alignment horizontal="center" shrinkToFit="1"/>
    </xf>
    <xf numFmtId="164" fontId="2" fillId="0" borderId="30" xfId="0" applyNumberFormat="1" applyFont="1" applyBorder="1" applyAlignment="1">
      <alignment shrinkToFit="1"/>
    </xf>
    <xf numFmtId="164" fontId="2" fillId="0" borderId="18" xfId="0" applyNumberFormat="1" applyFont="1" applyBorder="1" applyAlignment="1">
      <alignment shrinkToFit="1"/>
    </xf>
    <xf numFmtId="0" fontId="7" fillId="3" borderId="34" xfId="2" applyFont="1" applyFill="1" applyBorder="1" applyAlignment="1">
      <alignment shrinkToFit="1"/>
    </xf>
    <xf numFmtId="164" fontId="2" fillId="0" borderId="33" xfId="0" applyNumberFormat="1" applyFont="1" applyBorder="1" applyAlignment="1">
      <alignment shrinkToFit="1"/>
    </xf>
    <xf numFmtId="164" fontId="2" fillId="0" borderId="35" xfId="0" applyNumberFormat="1" applyFont="1" applyBorder="1" applyAlignment="1">
      <alignment shrinkToFit="1"/>
    </xf>
    <xf numFmtId="14" fontId="7" fillId="4" borderId="34" xfId="2" applyNumberFormat="1" applyFont="1" applyFill="1" applyBorder="1" applyAlignment="1">
      <alignment horizontal="center" shrinkToFit="1"/>
    </xf>
    <xf numFmtId="0" fontId="7" fillId="4" borderId="34" xfId="2" applyFont="1" applyFill="1" applyBorder="1" applyAlignment="1">
      <alignment horizontal="center" shrinkToFit="1"/>
    </xf>
    <xf numFmtId="0" fontId="7" fillId="4" borderId="15" xfId="2" applyFont="1" applyFill="1" applyBorder="1" applyAlignment="1">
      <alignment horizontal="center" shrinkToFit="1"/>
    </xf>
    <xf numFmtId="164" fontId="7" fillId="0" borderId="36" xfId="2" applyNumberFormat="1" applyFont="1" applyFill="1" applyBorder="1" applyAlignment="1">
      <alignment shrinkToFit="1"/>
    </xf>
    <xf numFmtId="164" fontId="7" fillId="0" borderId="37" xfId="2" applyNumberFormat="1" applyFont="1" applyFill="1" applyBorder="1" applyAlignment="1">
      <alignment shrinkToFit="1"/>
    </xf>
    <xf numFmtId="164" fontId="7" fillId="0" borderId="38" xfId="2" applyNumberFormat="1" applyFont="1" applyFill="1" applyBorder="1" applyAlignment="1">
      <alignment shrinkToFit="1"/>
    </xf>
    <xf numFmtId="0" fontId="7" fillId="4" borderId="1" xfId="2" applyFont="1" applyFill="1" applyAlignment="1">
      <alignment horizontal="center"/>
    </xf>
    <xf numFmtId="0" fontId="2" fillId="0" borderId="0" xfId="0" applyFont="1" applyAlignment="1">
      <alignment horizontal="right"/>
    </xf>
    <xf numFmtId="0" fontId="0" fillId="0" borderId="0" xfId="0" applyBorder="1" applyAlignment="1">
      <alignment vertical="top" wrapText="1"/>
    </xf>
    <xf numFmtId="166" fontId="8" fillId="0" borderId="39" xfId="1" applyNumberFormat="1" applyFont="1" applyFill="1" applyBorder="1" applyAlignment="1">
      <alignment shrinkToFit="1"/>
    </xf>
    <xf numFmtId="0" fontId="8" fillId="0" borderId="39" xfId="0" applyFont="1" applyFill="1" applyBorder="1" applyAlignment="1">
      <alignment shrinkToFit="1"/>
    </xf>
    <xf numFmtId="0" fontId="2" fillId="0" borderId="40" xfId="0" applyFont="1" applyBorder="1"/>
    <xf numFmtId="0" fontId="0" fillId="0" borderId="32" xfId="0" applyBorder="1" applyAlignment="1"/>
    <xf numFmtId="0" fontId="11" fillId="0" borderId="0" xfId="0" applyFont="1"/>
    <xf numFmtId="0" fontId="8" fillId="0" borderId="0" xfId="0" applyFont="1" applyAlignment="1"/>
    <xf numFmtId="0" fontId="8" fillId="0" borderId="0" xfId="0" applyFont="1"/>
    <xf numFmtId="0" fontId="11" fillId="0" borderId="0" xfId="0" applyFont="1" applyAlignment="1">
      <alignment horizontal="center"/>
    </xf>
    <xf numFmtId="0" fontId="0" fillId="0" borderId="0" xfId="0" applyBorder="1" applyAlignment="1"/>
    <xf numFmtId="0" fontId="2" fillId="0" borderId="0" xfId="0" applyFont="1" applyAlignment="1">
      <alignment horizontal="center" shrinkToFit="1"/>
    </xf>
    <xf numFmtId="0" fontId="8" fillId="3" borderId="47" xfId="0" applyFont="1" applyFill="1" applyBorder="1" applyAlignment="1"/>
    <xf numFmtId="0" fontId="8" fillId="3" borderId="4" xfId="0" applyFont="1" applyFill="1" applyBorder="1" applyAlignment="1"/>
    <xf numFmtId="0" fontId="2" fillId="3" borderId="31" xfId="0" applyFont="1" applyFill="1" applyBorder="1" applyAlignment="1">
      <alignment horizontal="center"/>
    </xf>
    <xf numFmtId="0" fontId="2" fillId="3" borderId="0" xfId="0" applyFont="1" applyFill="1" applyBorder="1" applyAlignment="1">
      <alignment horizontal="center"/>
    </xf>
    <xf numFmtId="0" fontId="2" fillId="3" borderId="8" xfId="0" applyFont="1" applyFill="1" applyBorder="1" applyAlignment="1">
      <alignment horizontal="center"/>
    </xf>
    <xf numFmtId="0" fontId="2" fillId="3" borderId="32" xfId="0" applyFont="1" applyFill="1" applyBorder="1" applyAlignment="1">
      <alignment horizontal="center"/>
    </xf>
    <xf numFmtId="0" fontId="7" fillId="3" borderId="48" xfId="2" applyFont="1" applyFill="1" applyBorder="1" applyAlignment="1">
      <alignment horizontal="center"/>
    </xf>
    <xf numFmtId="0" fontId="7" fillId="3" borderId="46" xfId="2" applyFont="1" applyFill="1" applyBorder="1" applyAlignment="1">
      <alignment horizontal="center"/>
    </xf>
    <xf numFmtId="0" fontId="7" fillId="3" borderId="49" xfId="2" applyFont="1" applyFill="1" applyBorder="1" applyAlignment="1">
      <alignment horizontal="center"/>
    </xf>
    <xf numFmtId="0" fontId="2" fillId="5" borderId="31" xfId="0" applyFont="1" applyFill="1" applyBorder="1" applyAlignment="1">
      <alignment horizontal="center"/>
    </xf>
    <xf numFmtId="0" fontId="2" fillId="5" borderId="0" xfId="0" applyFont="1" applyFill="1" applyBorder="1" applyAlignment="1">
      <alignment horizontal="center"/>
    </xf>
    <xf numFmtId="0" fontId="0" fillId="5" borderId="0" xfId="0" applyFill="1" applyBorder="1"/>
    <xf numFmtId="0" fontId="0" fillId="5" borderId="32" xfId="0" applyFill="1" applyBorder="1"/>
    <xf numFmtId="0" fontId="7" fillId="5" borderId="48" xfId="2" applyFont="1" applyFill="1" applyBorder="1" applyAlignment="1">
      <alignment horizontal="center"/>
    </xf>
    <xf numFmtId="0" fontId="7" fillId="5" borderId="46" xfId="2" applyFont="1" applyFill="1" applyBorder="1" applyAlignment="1">
      <alignment horizontal="center"/>
    </xf>
    <xf numFmtId="0" fontId="15" fillId="5" borderId="0" xfId="0" applyFont="1" applyFill="1" applyAlignment="1">
      <alignment horizontal="center" wrapText="1"/>
    </xf>
    <xf numFmtId="0" fontId="17" fillId="0" borderId="0" xfId="0" applyFont="1"/>
    <xf numFmtId="0" fontId="15" fillId="5" borderId="51" xfId="0" applyFont="1" applyFill="1" applyBorder="1" applyAlignment="1">
      <alignment horizontal="center" wrapText="1"/>
    </xf>
    <xf numFmtId="3" fontId="7" fillId="0" borderId="45" xfId="2" applyNumberFormat="1" applyFont="1" applyFill="1" applyBorder="1" applyAlignment="1">
      <alignment shrinkToFit="1"/>
    </xf>
    <xf numFmtId="0" fontId="2" fillId="0" borderId="14" xfId="0" applyFont="1" applyBorder="1" applyAlignment="1">
      <alignment shrinkToFit="1"/>
    </xf>
    <xf numFmtId="0" fontId="7" fillId="4" borderId="15" xfId="2" applyFont="1" applyFill="1" applyBorder="1" applyAlignment="1">
      <alignment shrinkToFit="1"/>
    </xf>
    <xf numFmtId="168" fontId="2" fillId="0" borderId="2" xfId="0" applyNumberFormat="1" applyFont="1" applyFill="1" applyBorder="1" applyAlignment="1">
      <alignment shrinkToFit="1"/>
    </xf>
    <xf numFmtId="168" fontId="18" fillId="0" borderId="2" xfId="2" applyNumberFormat="1" applyFont="1" applyFill="1" applyBorder="1" applyAlignment="1">
      <alignment shrinkToFit="1"/>
    </xf>
    <xf numFmtId="0" fontId="2" fillId="0" borderId="2" xfId="0" applyFont="1" applyFill="1" applyBorder="1" applyAlignment="1">
      <alignment shrinkToFit="1"/>
    </xf>
    <xf numFmtId="0" fontId="19" fillId="0" borderId="2" xfId="2" applyFont="1" applyFill="1" applyBorder="1" applyAlignment="1">
      <alignment shrinkToFit="1"/>
    </xf>
    <xf numFmtId="0" fontId="20" fillId="0" borderId="0" xfId="0" applyFont="1" applyAlignment="1">
      <alignment vertical="center"/>
    </xf>
    <xf numFmtId="0" fontId="13" fillId="0" borderId="0" xfId="0" applyFont="1"/>
    <xf numFmtId="0" fontId="0" fillId="0" borderId="0" xfId="0" applyAlignment="1">
      <alignment horizontal="left" vertical="center" indent="1"/>
    </xf>
    <xf numFmtId="0" fontId="2" fillId="0" borderId="0" xfId="0" applyFont="1" applyAlignment="1">
      <alignment vertical="center"/>
    </xf>
    <xf numFmtId="0" fontId="0" fillId="0" borderId="0" xfId="0" applyAlignment="1"/>
    <xf numFmtId="0" fontId="0" fillId="0" borderId="0" xfId="0" applyAlignment="1">
      <alignment vertical="top" wrapText="1"/>
    </xf>
    <xf numFmtId="0" fontId="0" fillId="0" borderId="0" xfId="0" applyAlignment="1">
      <alignment vertical="top"/>
    </xf>
    <xf numFmtId="0" fontId="13" fillId="0" borderId="0" xfId="0" applyFont="1" applyAlignment="1">
      <alignment vertical="top"/>
    </xf>
    <xf numFmtId="0" fontId="0" fillId="0" borderId="0" xfId="0" applyAlignment="1">
      <alignment horizontal="left" vertical="top"/>
    </xf>
    <xf numFmtId="0" fontId="21" fillId="0" borderId="0" xfId="0" applyFont="1" applyAlignment="1">
      <alignment vertical="top"/>
    </xf>
    <xf numFmtId="0" fontId="2" fillId="0" borderId="14" xfId="0" applyFont="1" applyBorder="1" applyAlignment="1">
      <alignment shrinkToFit="1"/>
    </xf>
    <xf numFmtId="0" fontId="2" fillId="0" borderId="0" xfId="0" applyFont="1" applyAlignment="1">
      <alignment horizontal="center" shrinkToFit="1"/>
    </xf>
    <xf numFmtId="0" fontId="0" fillId="0" borderId="14" xfId="0" applyBorder="1" applyAlignment="1"/>
    <xf numFmtId="0" fontId="22" fillId="0" borderId="0" xfId="0" applyFont="1" applyAlignment="1">
      <alignment vertical="center"/>
    </xf>
    <xf numFmtId="0" fontId="23" fillId="0" borderId="0" xfId="0" applyFont="1" applyAlignment="1">
      <alignment horizontal="left" vertical="center" indent="1"/>
    </xf>
    <xf numFmtId="0" fontId="23" fillId="0" borderId="0" xfId="0" applyFont="1" applyAlignment="1">
      <alignment vertical="top" wrapText="1"/>
    </xf>
    <xf numFmtId="0" fontId="13" fillId="0" borderId="0" xfId="0" applyFont="1" applyAlignment="1">
      <alignment horizontal="left" vertical="center" indent="1"/>
    </xf>
    <xf numFmtId="0" fontId="2" fillId="0" borderId="0" xfId="0" applyFont="1" applyAlignment="1">
      <alignment horizontal="left" vertical="center" indent="1"/>
    </xf>
    <xf numFmtId="0" fontId="23" fillId="0" borderId="0" xfId="0" applyFont="1" applyAlignment="1">
      <alignment horizontal="left" vertical="top" indent="1"/>
    </xf>
    <xf numFmtId="0" fontId="2" fillId="4" borderId="1" xfId="2" applyFont="1" applyFill="1" applyBorder="1" applyAlignment="1">
      <alignment shrinkToFit="1"/>
    </xf>
    <xf numFmtId="169" fontId="2" fillId="0" borderId="2" xfId="0" applyNumberFormat="1" applyFont="1" applyFill="1" applyBorder="1" applyAlignment="1">
      <alignment shrinkToFit="1"/>
    </xf>
    <xf numFmtId="169" fontId="2" fillId="0" borderId="2" xfId="2" applyNumberFormat="1" applyFont="1" applyFill="1" applyBorder="1" applyAlignment="1">
      <alignment shrinkToFit="1"/>
    </xf>
    <xf numFmtId="0" fontId="0" fillId="5" borderId="31" xfId="0" applyFill="1" applyBorder="1"/>
    <xf numFmtId="0" fontId="2" fillId="0" borderId="0" xfId="0" applyFont="1" applyBorder="1" applyAlignment="1">
      <alignment shrinkToFit="1"/>
    </xf>
    <xf numFmtId="168" fontId="2" fillId="0" borderId="44" xfId="0" applyNumberFormat="1" applyFont="1" applyFill="1" applyBorder="1" applyAlignment="1">
      <alignment shrinkToFit="1"/>
    </xf>
    <xf numFmtId="0" fontId="19" fillId="0" borderId="53" xfId="2" applyFont="1" applyFill="1" applyBorder="1" applyAlignment="1">
      <alignment shrinkToFit="1"/>
    </xf>
    <xf numFmtId="168" fontId="2" fillId="0" borderId="55" xfId="0" applyNumberFormat="1" applyFont="1" applyFill="1" applyBorder="1" applyAlignment="1">
      <alignment shrinkToFit="1"/>
    </xf>
    <xf numFmtId="0" fontId="7" fillId="4" borderId="54" xfId="2" applyFont="1" applyFill="1" applyBorder="1"/>
    <xf numFmtId="3" fontId="7" fillId="0" borderId="52" xfId="2" applyNumberFormat="1" applyFont="1" applyFill="1" applyBorder="1" applyAlignment="1">
      <alignment shrinkToFit="1"/>
    </xf>
    <xf numFmtId="0" fontId="2" fillId="0" borderId="16" xfId="2" applyFont="1" applyFill="1" applyBorder="1" applyAlignment="1">
      <alignment shrinkToFit="1"/>
    </xf>
    <xf numFmtId="0" fontId="2" fillId="0" borderId="17" xfId="2" applyFont="1" applyFill="1" applyBorder="1" applyAlignment="1">
      <alignment shrinkToFit="1"/>
    </xf>
    <xf numFmtId="168" fontId="18" fillId="0" borderId="44" xfId="2" applyNumberFormat="1" applyFont="1" applyFill="1" applyBorder="1" applyAlignment="1">
      <alignment shrinkToFit="1"/>
    </xf>
    <xf numFmtId="0" fontId="2" fillId="4" borderId="54" xfId="2" applyFont="1" applyFill="1" applyBorder="1" applyAlignment="1">
      <alignment shrinkToFit="1"/>
    </xf>
    <xf numFmtId="169" fontId="2" fillId="0" borderId="53" xfId="2" applyNumberFormat="1" applyFont="1" applyFill="1" applyBorder="1" applyAlignment="1">
      <alignment shrinkToFit="1"/>
    </xf>
    <xf numFmtId="0" fontId="15" fillId="5" borderId="2" xfId="0" applyFont="1" applyFill="1" applyBorder="1" applyAlignment="1">
      <alignment horizontal="center" wrapText="1"/>
    </xf>
    <xf numFmtId="0" fontId="15" fillId="5" borderId="2" xfId="0" applyFont="1" applyFill="1" applyBorder="1" applyAlignment="1">
      <alignment horizontal="center"/>
    </xf>
    <xf numFmtId="0" fontId="15" fillId="5" borderId="2" xfId="0" applyFont="1" applyFill="1" applyBorder="1" applyAlignment="1">
      <alignment wrapText="1"/>
    </xf>
    <xf numFmtId="0" fontId="15" fillId="5" borderId="58" xfId="0" applyFont="1" applyFill="1" applyBorder="1" applyAlignment="1">
      <alignment wrapText="1"/>
    </xf>
    <xf numFmtId="0" fontId="15" fillId="5" borderId="58" xfId="0" applyFont="1" applyFill="1" applyBorder="1" applyAlignment="1">
      <alignment horizontal="center" wrapText="1"/>
    </xf>
    <xf numFmtId="14" fontId="0" fillId="0" borderId="56" xfId="0" applyNumberFormat="1" applyFill="1" applyBorder="1" applyAlignment="1">
      <alignment shrinkToFit="1"/>
    </xf>
    <xf numFmtId="0" fontId="0" fillId="4" borderId="1" xfId="2" applyFont="1" applyFill="1" applyBorder="1" applyAlignment="1">
      <alignment shrinkToFit="1"/>
    </xf>
    <xf numFmtId="0" fontId="0" fillId="0" borderId="17" xfId="2" applyFont="1" applyFill="1" applyBorder="1" applyAlignment="1">
      <alignment shrinkToFit="1"/>
    </xf>
    <xf numFmtId="0" fontId="24" fillId="0" borderId="2" xfId="2" applyFont="1" applyFill="1" applyBorder="1" applyAlignment="1">
      <alignment shrinkToFit="1"/>
    </xf>
    <xf numFmtId="168" fontId="25" fillId="0" borderId="2" xfId="2" applyNumberFormat="1" applyFont="1" applyFill="1" applyBorder="1" applyAlignment="1">
      <alignment shrinkToFit="1"/>
    </xf>
    <xf numFmtId="168" fontId="0" fillId="0" borderId="2" xfId="0" applyNumberFormat="1" applyFont="1" applyFill="1" applyBorder="1" applyAlignment="1">
      <alignment shrinkToFit="1"/>
    </xf>
    <xf numFmtId="168" fontId="0" fillId="0" borderId="44" xfId="0" applyNumberFormat="1" applyFont="1" applyFill="1" applyBorder="1" applyAlignment="1">
      <alignment shrinkToFit="1"/>
    </xf>
    <xf numFmtId="169" fontId="0" fillId="0" borderId="2" xfId="2" applyNumberFormat="1" applyFont="1" applyFill="1" applyBorder="1" applyAlignment="1">
      <alignment shrinkToFit="1"/>
    </xf>
    <xf numFmtId="0" fontId="26" fillId="4" borderId="1" xfId="2" applyFont="1" applyFill="1" applyBorder="1" applyAlignment="1">
      <alignment shrinkToFit="1"/>
    </xf>
    <xf numFmtId="3" fontId="26" fillId="0" borderId="45" xfId="2" applyNumberFormat="1" applyFont="1" applyFill="1" applyBorder="1" applyAlignment="1">
      <alignment shrinkToFit="1"/>
    </xf>
    <xf numFmtId="3" fontId="2" fillId="6" borderId="2" xfId="0" applyNumberFormat="1" applyFont="1" applyFill="1" applyBorder="1" applyAlignment="1">
      <alignment shrinkToFit="1"/>
    </xf>
    <xf numFmtId="3" fontId="0" fillId="6" borderId="2" xfId="0" applyNumberFormat="1" applyFont="1" applyFill="1" applyBorder="1" applyAlignment="1">
      <alignment shrinkToFit="1"/>
    </xf>
    <xf numFmtId="0" fontId="26" fillId="4" borderId="1" xfId="2" applyFont="1" applyFill="1" applyBorder="1"/>
    <xf numFmtId="164" fontId="23" fillId="8" borderId="2" xfId="0" applyNumberFormat="1" applyFont="1" applyFill="1" applyBorder="1"/>
    <xf numFmtId="164" fontId="27" fillId="8" borderId="57" xfId="0" applyNumberFormat="1" applyFont="1" applyFill="1" applyBorder="1"/>
    <xf numFmtId="164" fontId="23" fillId="8" borderId="57" xfId="0" applyNumberFormat="1" applyFont="1" applyFill="1" applyBorder="1"/>
    <xf numFmtId="168" fontId="23" fillId="8" borderId="2" xfId="0" applyNumberFormat="1" applyFont="1" applyFill="1" applyBorder="1"/>
    <xf numFmtId="164" fontId="23" fillId="8" borderId="50" xfId="0" applyNumberFormat="1" applyFont="1" applyFill="1" applyBorder="1"/>
    <xf numFmtId="164" fontId="13" fillId="8" borderId="2" xfId="0" applyNumberFormat="1" applyFont="1" applyFill="1" applyBorder="1"/>
    <xf numFmtId="0" fontId="15" fillId="5" borderId="2" xfId="0" applyFont="1" applyFill="1" applyBorder="1" applyAlignment="1">
      <alignment horizontal="left" wrapText="1"/>
    </xf>
    <xf numFmtId="169" fontId="2" fillId="8" borderId="2" xfId="0" applyNumberFormat="1" applyFont="1" applyFill="1" applyBorder="1" applyAlignment="1">
      <alignment shrinkToFit="1"/>
    </xf>
    <xf numFmtId="0" fontId="2" fillId="0" borderId="2" xfId="2" applyFont="1" applyFill="1" applyBorder="1" applyAlignment="1">
      <alignment shrinkToFit="1"/>
    </xf>
    <xf numFmtId="0" fontId="13" fillId="0" borderId="0" xfId="0" applyFont="1" applyAlignment="1">
      <alignment horizontal="right"/>
    </xf>
    <xf numFmtId="14" fontId="0" fillId="0" borderId="0" xfId="0" applyNumberFormat="1" applyBorder="1" applyAlignment="1">
      <alignment shrinkToFit="1"/>
    </xf>
    <xf numFmtId="169" fontId="2" fillId="8" borderId="2" xfId="2" applyNumberFormat="1" applyFont="1" applyFill="1" applyBorder="1" applyAlignment="1">
      <alignment shrinkToFit="1"/>
    </xf>
    <xf numFmtId="0" fontId="0" fillId="0" borderId="0" xfId="0" applyBorder="1"/>
    <xf numFmtId="0" fontId="15" fillId="5" borderId="2" xfId="0" applyFont="1" applyFill="1" applyBorder="1" applyAlignment="1">
      <alignment horizontal="center" shrinkToFit="1"/>
    </xf>
    <xf numFmtId="0" fontId="28" fillId="3" borderId="14" xfId="0" applyFont="1" applyFill="1" applyBorder="1"/>
    <xf numFmtId="0" fontId="28" fillId="5" borderId="2" xfId="0" applyFont="1" applyFill="1" applyBorder="1" applyAlignment="1">
      <alignment horizontal="center"/>
    </xf>
    <xf numFmtId="0" fontId="15" fillId="5" borderId="50" xfId="0" applyFont="1" applyFill="1" applyBorder="1" applyAlignment="1">
      <alignment wrapText="1"/>
    </xf>
    <xf numFmtId="0" fontId="15" fillId="5" borderId="50" xfId="0" applyFont="1" applyFill="1" applyBorder="1" applyAlignment="1">
      <alignment horizontal="center" wrapText="1"/>
    </xf>
    <xf numFmtId="169" fontId="31" fillId="9" borderId="68" xfId="2" applyNumberFormat="1" applyFont="1" applyFill="1" applyBorder="1" applyAlignment="1">
      <alignment shrinkToFit="1"/>
    </xf>
    <xf numFmtId="0" fontId="15" fillId="5" borderId="51" xfId="0" applyFont="1" applyFill="1" applyBorder="1" applyAlignment="1">
      <alignment wrapText="1"/>
    </xf>
    <xf numFmtId="0" fontId="15" fillId="5" borderId="50" xfId="0" applyFont="1" applyFill="1" applyBorder="1" applyAlignment="1">
      <alignment horizontal="left"/>
    </xf>
    <xf numFmtId="0" fontId="15" fillId="5" borderId="50" xfId="0" applyFont="1" applyFill="1" applyBorder="1" applyAlignment="1">
      <alignment horizontal="left" wrapText="1"/>
    </xf>
    <xf numFmtId="0" fontId="15" fillId="5" borderId="65" xfId="0" applyFont="1" applyFill="1" applyBorder="1" applyAlignment="1">
      <alignment horizontal="center" wrapText="1"/>
    </xf>
    <xf numFmtId="164" fontId="14" fillId="8" borderId="2" xfId="0" applyNumberFormat="1" applyFont="1" applyFill="1" applyBorder="1" applyAlignment="1">
      <alignment wrapText="1"/>
    </xf>
    <xf numFmtId="3" fontId="31" fillId="9" borderId="68" xfId="0" applyNumberFormat="1" applyFont="1" applyFill="1" applyBorder="1" applyAlignment="1">
      <alignment shrinkToFit="1"/>
    </xf>
    <xf numFmtId="0" fontId="15" fillId="5" borderId="10" xfId="0" applyFont="1" applyFill="1" applyBorder="1" applyAlignment="1">
      <alignment wrapText="1"/>
    </xf>
    <xf numFmtId="164" fontId="27" fillId="8" borderId="52" xfId="0" applyNumberFormat="1" applyFont="1" applyFill="1" applyBorder="1" applyAlignment="1">
      <alignment wrapText="1"/>
    </xf>
    <xf numFmtId="164" fontId="23" fillId="8" borderId="53" xfId="0" applyNumberFormat="1" applyFont="1" applyFill="1" applyBorder="1"/>
    <xf numFmtId="168" fontId="23" fillId="8" borderId="53" xfId="0" applyNumberFormat="1" applyFont="1" applyFill="1" applyBorder="1"/>
    <xf numFmtId="164" fontId="23" fillId="8" borderId="64" xfId="0" applyNumberFormat="1" applyFont="1" applyFill="1" applyBorder="1"/>
    <xf numFmtId="0" fontId="1" fillId="0" borderId="0" xfId="0" applyFont="1" applyAlignment="1"/>
    <xf numFmtId="0" fontId="2" fillId="0" borderId="53" xfId="2" applyFont="1" applyFill="1" applyBorder="1" applyAlignment="1">
      <alignment shrinkToFit="1"/>
    </xf>
    <xf numFmtId="3" fontId="2" fillId="6" borderId="53" xfId="0" applyNumberFormat="1" applyFont="1" applyFill="1" applyBorder="1" applyAlignment="1">
      <alignment shrinkToFit="1"/>
    </xf>
    <xf numFmtId="164" fontId="14" fillId="8" borderId="2" xfId="0" applyNumberFormat="1" applyFont="1" applyFill="1" applyBorder="1"/>
    <xf numFmtId="0" fontId="1" fillId="0" borderId="0" xfId="0" applyFont="1" applyAlignment="1">
      <alignment vertical="center"/>
    </xf>
    <xf numFmtId="164" fontId="13" fillId="8" borderId="2" xfId="0" applyNumberFormat="1" applyFont="1" applyFill="1" applyBorder="1" applyAlignment="1">
      <alignment shrinkToFit="1"/>
    </xf>
    <xf numFmtId="14" fontId="2" fillId="0" borderId="45" xfId="0" applyNumberFormat="1" applyFont="1" applyFill="1" applyBorder="1" applyAlignment="1">
      <alignment shrinkToFit="1"/>
    </xf>
    <xf numFmtId="14" fontId="2" fillId="0" borderId="2" xfId="0" applyNumberFormat="1" applyFont="1" applyFill="1" applyBorder="1" applyAlignment="1">
      <alignment shrinkToFit="1"/>
    </xf>
    <xf numFmtId="168" fontId="2" fillId="0" borderId="2" xfId="2" applyNumberFormat="1" applyFont="1" applyFill="1" applyBorder="1" applyAlignment="1">
      <alignment shrinkToFit="1"/>
    </xf>
    <xf numFmtId="14" fontId="2" fillId="0" borderId="50" xfId="0" applyNumberFormat="1" applyFont="1" applyFill="1" applyBorder="1" applyAlignment="1">
      <alignment shrinkToFit="1"/>
    </xf>
    <xf numFmtId="0" fontId="2" fillId="0" borderId="2" xfId="0" applyFont="1" applyBorder="1"/>
    <xf numFmtId="0" fontId="2" fillId="0" borderId="53" xfId="0" applyFont="1" applyBorder="1"/>
    <xf numFmtId="14" fontId="2" fillId="0" borderId="53" xfId="0" applyNumberFormat="1" applyFont="1" applyFill="1" applyBorder="1" applyAlignment="1">
      <alignment shrinkToFit="1"/>
    </xf>
    <xf numFmtId="168" fontId="2" fillId="0" borderId="53" xfId="2" applyNumberFormat="1" applyFont="1" applyFill="1" applyBorder="1" applyAlignment="1">
      <alignment shrinkToFit="1"/>
    </xf>
    <xf numFmtId="168" fontId="2" fillId="0" borderId="53" xfId="0" applyNumberFormat="1" applyFont="1" applyFill="1" applyBorder="1" applyAlignment="1">
      <alignment shrinkToFit="1"/>
    </xf>
    <xf numFmtId="169" fontId="2" fillId="8" borderId="53" xfId="2" applyNumberFormat="1" applyFont="1" applyFill="1" applyBorder="1" applyAlignment="1">
      <alignment shrinkToFit="1"/>
    </xf>
    <xf numFmtId="14" fontId="2" fillId="0" borderId="2" xfId="2" applyNumberFormat="1" applyFont="1" applyFill="1" applyBorder="1" applyAlignment="1">
      <alignment shrinkToFit="1"/>
    </xf>
    <xf numFmtId="14" fontId="2" fillId="0" borderId="53" xfId="2" applyNumberFormat="1" applyFont="1" applyFill="1" applyBorder="1" applyAlignment="1">
      <alignment shrinkToFit="1"/>
    </xf>
    <xf numFmtId="0" fontId="12" fillId="0" borderId="3" xfId="0" applyFont="1" applyBorder="1"/>
    <xf numFmtId="0" fontId="0" fillId="0" borderId="11" xfId="0" applyBorder="1"/>
    <xf numFmtId="0" fontId="0" fillId="0" borderId="4" xfId="0" applyBorder="1"/>
    <xf numFmtId="0" fontId="0" fillId="0" borderId="31" xfId="0" applyBorder="1"/>
    <xf numFmtId="0" fontId="0" fillId="0" borderId="32" xfId="0" applyBorder="1"/>
    <xf numFmtId="164" fontId="34" fillId="8" borderId="53" xfId="0" applyNumberFormat="1" applyFont="1" applyFill="1" applyBorder="1" applyAlignment="1">
      <alignment wrapText="1"/>
    </xf>
    <xf numFmtId="164" fontId="35" fillId="8" borderId="53" xfId="0" applyNumberFormat="1" applyFont="1" applyFill="1" applyBorder="1"/>
    <xf numFmtId="164" fontId="34" fillId="8" borderId="50" xfId="0" applyNumberFormat="1" applyFont="1" applyFill="1" applyBorder="1" applyAlignment="1">
      <alignment wrapText="1"/>
    </xf>
    <xf numFmtId="164" fontId="34" fillId="8" borderId="50" xfId="0" applyNumberFormat="1" applyFont="1" applyFill="1" applyBorder="1"/>
    <xf numFmtId="164" fontId="35" fillId="8" borderId="50" xfId="0" applyNumberFormat="1" applyFont="1" applyFill="1" applyBorder="1"/>
    <xf numFmtId="164" fontId="35" fillId="8" borderId="2" xfId="0" applyNumberFormat="1" applyFont="1" applyFill="1" applyBorder="1"/>
    <xf numFmtId="0" fontId="15" fillId="5" borderId="65" xfId="0" applyFont="1" applyFill="1" applyBorder="1" applyAlignment="1">
      <alignment wrapText="1"/>
    </xf>
    <xf numFmtId="168" fontId="2" fillId="0" borderId="18" xfId="0" applyNumberFormat="1" applyFont="1" applyFill="1" applyBorder="1" applyAlignment="1">
      <alignment shrinkToFit="1"/>
    </xf>
    <xf numFmtId="4" fontId="35" fillId="8" borderId="2" xfId="0" applyNumberFormat="1" applyFont="1" applyFill="1" applyBorder="1"/>
    <xf numFmtId="0" fontId="15" fillId="5" borderId="18" xfId="0" applyFont="1" applyFill="1" applyBorder="1" applyAlignment="1">
      <alignment wrapText="1"/>
    </xf>
    <xf numFmtId="14" fontId="2" fillId="0" borderId="18" xfId="0" applyNumberFormat="1" applyFont="1" applyFill="1" applyBorder="1" applyAlignment="1">
      <alignment shrinkToFit="1"/>
    </xf>
    <xf numFmtId="164" fontId="34" fillId="8" borderId="18" xfId="0" applyNumberFormat="1" applyFont="1" applyFill="1" applyBorder="1" applyAlignment="1">
      <alignment wrapText="1"/>
    </xf>
    <xf numFmtId="0" fontId="15" fillId="5" borderId="45" xfId="0" applyFont="1" applyFill="1" applyBorder="1" applyAlignment="1">
      <alignment wrapText="1"/>
    </xf>
    <xf numFmtId="0" fontId="2" fillId="0" borderId="45" xfId="0" applyFont="1" applyFill="1" applyBorder="1" applyAlignment="1">
      <alignment shrinkToFit="1"/>
    </xf>
    <xf numFmtId="0" fontId="33" fillId="0" borderId="45" xfId="2" applyFont="1" applyFill="1" applyBorder="1" applyAlignment="1">
      <alignment shrinkToFit="1"/>
    </xf>
    <xf numFmtId="164" fontId="35" fillId="8" borderId="45" xfId="0" applyNumberFormat="1" applyFont="1" applyFill="1" applyBorder="1"/>
    <xf numFmtId="169" fontId="31" fillId="9" borderId="70" xfId="2" applyNumberFormat="1" applyFont="1" applyFill="1" applyBorder="1" applyAlignment="1">
      <alignment shrinkToFit="1"/>
    </xf>
    <xf numFmtId="0" fontId="15" fillId="5" borderId="14" xfId="0" applyFont="1" applyFill="1" applyBorder="1" applyAlignment="1">
      <alignment horizontal="center" wrapText="1"/>
    </xf>
    <xf numFmtId="169" fontId="2" fillId="8" borderId="44" xfId="0" applyNumberFormat="1" applyFont="1" applyFill="1" applyBorder="1" applyAlignment="1">
      <alignment shrinkToFit="1"/>
    </xf>
    <xf numFmtId="169" fontId="2" fillId="8" borderId="44" xfId="2" applyNumberFormat="1" applyFont="1" applyFill="1" applyBorder="1" applyAlignment="1">
      <alignment shrinkToFit="1"/>
    </xf>
    <xf numFmtId="0" fontId="15" fillId="5" borderId="50" xfId="0" applyFont="1" applyFill="1" applyBorder="1" applyAlignment="1">
      <alignment shrinkToFit="1"/>
    </xf>
    <xf numFmtId="3" fontId="31" fillId="9" borderId="70" xfId="0" applyNumberFormat="1" applyFont="1" applyFill="1" applyBorder="1" applyAlignment="1">
      <alignment shrinkToFit="1"/>
    </xf>
    <xf numFmtId="0" fontId="30" fillId="9" borderId="73" xfId="0" applyFont="1" applyFill="1" applyBorder="1" applyAlignment="1">
      <alignment wrapText="1"/>
    </xf>
    <xf numFmtId="168" fontId="31" fillId="9" borderId="74" xfId="0" applyNumberFormat="1" applyFont="1" applyFill="1" applyBorder="1" applyAlignment="1">
      <alignment shrinkToFit="1"/>
    </xf>
    <xf numFmtId="0" fontId="30" fillId="9" borderId="76" xfId="0" applyFont="1" applyFill="1" applyBorder="1" applyAlignment="1">
      <alignment wrapText="1"/>
    </xf>
    <xf numFmtId="0" fontId="30" fillId="9" borderId="77" xfId="0" applyFont="1" applyFill="1" applyBorder="1" applyAlignment="1">
      <alignment horizontal="center" wrapText="1"/>
    </xf>
    <xf numFmtId="0" fontId="30" fillId="9" borderId="78" xfId="0" applyFont="1" applyFill="1" applyBorder="1" applyAlignment="1">
      <alignment horizontal="center" wrapText="1"/>
    </xf>
    <xf numFmtId="0" fontId="30" fillId="9" borderId="71" xfId="0" applyFont="1" applyFill="1" applyBorder="1" applyAlignment="1">
      <alignment horizontal="center" wrapText="1"/>
    </xf>
    <xf numFmtId="0" fontId="30" fillId="9" borderId="79" xfId="0" applyFont="1" applyFill="1" applyBorder="1" applyAlignment="1">
      <alignment horizontal="center" wrapText="1"/>
    </xf>
    <xf numFmtId="169" fontId="31" fillId="9" borderId="80" xfId="2" applyNumberFormat="1" applyFont="1" applyFill="1" applyBorder="1" applyAlignment="1">
      <alignment shrinkToFit="1"/>
    </xf>
    <xf numFmtId="0" fontId="35" fillId="10" borderId="81" xfId="0" applyFont="1" applyFill="1" applyBorder="1"/>
    <xf numFmtId="0" fontId="35" fillId="10" borderId="82" xfId="0" applyFont="1" applyFill="1" applyBorder="1"/>
    <xf numFmtId="0" fontId="35" fillId="10" borderId="72" xfId="0" applyFont="1" applyFill="1" applyBorder="1"/>
    <xf numFmtId="0" fontId="35" fillId="10" borderId="83" xfId="0" applyFont="1" applyFill="1" applyBorder="1"/>
    <xf numFmtId="0" fontId="31" fillId="9" borderId="74" xfId="2" applyFont="1" applyFill="1" applyBorder="1" applyAlignment="1">
      <alignment shrinkToFit="1"/>
    </xf>
    <xf numFmtId="164" fontId="36" fillId="9" borderId="75" xfId="0" applyNumberFormat="1" applyFont="1" applyFill="1" applyBorder="1"/>
    <xf numFmtId="0" fontId="30" fillId="9" borderId="73" xfId="0" applyFont="1" applyFill="1" applyBorder="1" applyAlignment="1">
      <alignment horizontal="center" wrapText="1"/>
    </xf>
    <xf numFmtId="3" fontId="31" fillId="9" borderId="74" xfId="0" applyNumberFormat="1" applyFont="1" applyFill="1" applyBorder="1" applyAlignment="1">
      <alignment shrinkToFit="1"/>
    </xf>
    <xf numFmtId="0" fontId="35" fillId="10" borderId="75" xfId="0" applyFont="1" applyFill="1" applyBorder="1"/>
    <xf numFmtId="3" fontId="31" fillId="9" borderId="80" xfId="0" applyNumberFormat="1" applyFont="1" applyFill="1" applyBorder="1" applyAlignment="1">
      <alignment shrinkToFit="1"/>
    </xf>
    <xf numFmtId="164" fontId="35" fillId="10" borderId="81" xfId="0" applyNumberFormat="1" applyFont="1" applyFill="1" applyBorder="1"/>
    <xf numFmtId="164" fontId="35" fillId="10" borderId="83" xfId="0" applyNumberFormat="1" applyFont="1" applyFill="1" applyBorder="1"/>
    <xf numFmtId="0" fontId="37" fillId="0" borderId="0" xfId="0" applyFont="1"/>
    <xf numFmtId="164" fontId="35" fillId="10" borderId="72" xfId="0" applyNumberFormat="1" applyFont="1" applyFill="1" applyBorder="1"/>
    <xf numFmtId="0" fontId="2" fillId="0" borderId="0" xfId="0" applyFont="1" applyAlignment="1">
      <alignment vertical="top" wrapText="1"/>
    </xf>
    <xf numFmtId="0" fontId="0" fillId="0" borderId="0" xfId="0" applyAlignment="1">
      <alignment vertical="top" wrapText="1"/>
    </xf>
    <xf numFmtId="164" fontId="34" fillId="8" borderId="52" xfId="0" applyNumberFormat="1" applyFont="1" applyFill="1" applyBorder="1" applyAlignment="1">
      <alignment wrapText="1"/>
    </xf>
    <xf numFmtId="168" fontId="35" fillId="8" borderId="64" xfId="0" applyNumberFormat="1" applyFont="1" applyFill="1" applyBorder="1"/>
    <xf numFmtId="168" fontId="38" fillId="9" borderId="75" xfId="0" applyNumberFormat="1" applyFont="1" applyFill="1" applyBorder="1"/>
    <xf numFmtId="164" fontId="35" fillId="8" borderId="55" xfId="0" applyNumberFormat="1" applyFont="1" applyFill="1" applyBorder="1"/>
    <xf numFmtId="4" fontId="13" fillId="0" borderId="2" xfId="0" applyNumberFormat="1" applyFont="1" applyBorder="1" applyAlignment="1">
      <alignment shrinkToFit="1"/>
    </xf>
    <xf numFmtId="4" fontId="13" fillId="0" borderId="2" xfId="0" applyNumberFormat="1" applyFont="1" applyBorder="1" applyAlignment="1">
      <alignment horizontal="center" shrinkToFit="1"/>
    </xf>
    <xf numFmtId="49" fontId="32" fillId="0" borderId="14" xfId="0" applyNumberFormat="1" applyFont="1" applyBorder="1" applyAlignment="1"/>
    <xf numFmtId="0" fontId="2" fillId="0" borderId="0" xfId="0" applyFont="1" applyAlignment="1">
      <alignment vertical="top" wrapText="1"/>
    </xf>
    <xf numFmtId="0" fontId="0" fillId="0" borderId="0" xfId="0" applyAlignment="1">
      <alignment vertical="top" wrapText="1"/>
    </xf>
    <xf numFmtId="0" fontId="0" fillId="0" borderId="0" xfId="0" applyAlignment="1">
      <alignment horizontal="left" vertical="top" wrapText="1" indent="1"/>
    </xf>
    <xf numFmtId="0" fontId="13" fillId="0" borderId="0" xfId="0" applyFont="1" applyAlignment="1">
      <alignment horizontal="left" vertical="top" wrapText="1" indent="1"/>
    </xf>
    <xf numFmtId="0" fontId="0" fillId="0" borderId="0" xfId="0" applyAlignment="1">
      <alignment horizontal="left" vertical="center" wrapText="1" indent="1"/>
    </xf>
    <xf numFmtId="0" fontId="13" fillId="0" borderId="0" xfId="0" applyFont="1" applyAlignment="1">
      <alignment horizontal="left" vertical="center" wrapText="1" indent="1"/>
    </xf>
    <xf numFmtId="0" fontId="32" fillId="0" borderId="14" xfId="0" applyFont="1" applyBorder="1" applyAlignment="1"/>
    <xf numFmtId="0" fontId="32" fillId="0" borderId="66" xfId="0" applyFont="1" applyBorder="1" applyAlignment="1"/>
    <xf numFmtId="0" fontId="0" fillId="0" borderId="0" xfId="0" applyAlignment="1">
      <alignment vertical="center"/>
    </xf>
    <xf numFmtId="0" fontId="2" fillId="0" borderId="0" xfId="0" applyFont="1" applyBorder="1" applyAlignment="1">
      <alignment horizontal="right"/>
    </xf>
    <xf numFmtId="0" fontId="0" fillId="0" borderId="66" xfId="0" applyBorder="1"/>
    <xf numFmtId="0" fontId="2" fillId="0" borderId="7" xfId="0" applyFont="1" applyBorder="1"/>
    <xf numFmtId="0" fontId="2" fillId="0" borderId="3" xfId="0" applyFont="1" applyBorder="1"/>
    <xf numFmtId="14" fontId="0" fillId="0" borderId="14" xfId="0" applyNumberFormat="1" applyBorder="1"/>
    <xf numFmtId="0" fontId="11" fillId="0" borderId="0" xfId="0" applyFont="1" applyAlignment="1">
      <alignment horizontal="left"/>
    </xf>
    <xf numFmtId="0" fontId="2" fillId="0" borderId="0" xfId="0" applyFont="1" applyAlignment="1">
      <alignment horizontal="left"/>
    </xf>
    <xf numFmtId="0" fontId="0" fillId="0" borderId="7" xfId="0" applyBorder="1"/>
    <xf numFmtId="0" fontId="2" fillId="0" borderId="31" xfId="0" applyFont="1" applyFill="1" applyBorder="1" applyAlignment="1">
      <alignment horizontal="center"/>
    </xf>
    <xf numFmtId="0" fontId="2" fillId="0" borderId="32" xfId="0" applyFont="1" applyFill="1" applyBorder="1" applyAlignment="1">
      <alignment horizontal="center"/>
    </xf>
    <xf numFmtId="0" fontId="7" fillId="0" borderId="48" xfId="2" applyFont="1" applyFill="1" applyBorder="1" applyAlignment="1">
      <alignment horizontal="center"/>
    </xf>
    <xf numFmtId="0" fontId="7" fillId="0" borderId="49" xfId="2" applyFont="1" applyFill="1" applyBorder="1" applyAlignment="1">
      <alignment horizontal="center"/>
    </xf>
    <xf numFmtId="0" fontId="7" fillId="0" borderId="67" xfId="2" applyFont="1" applyFill="1" applyBorder="1" applyAlignment="1">
      <alignment horizontal="center"/>
    </xf>
    <xf numFmtId="0" fontId="7" fillId="0" borderId="63" xfId="2" applyFont="1" applyFill="1" applyBorder="1" applyAlignment="1">
      <alignment horizontal="center"/>
    </xf>
    <xf numFmtId="0" fontId="40" fillId="0" borderId="0" xfId="4" applyFont="1" applyFill="1" applyBorder="1" applyAlignment="1">
      <alignment vertical="center"/>
    </xf>
    <xf numFmtId="0" fontId="2" fillId="0" borderId="0" xfId="0" applyFont="1" applyAlignment="1">
      <alignment horizontal="left" vertical="top" wrapText="1" indent="1"/>
    </xf>
    <xf numFmtId="0" fontId="0" fillId="0" borderId="0" xfId="0" applyAlignment="1">
      <alignment horizontal="left" vertical="top" wrapText="1" indent="1"/>
    </xf>
    <xf numFmtId="0" fontId="2" fillId="0" borderId="0" xfId="0" applyFont="1" applyAlignment="1">
      <alignment vertical="top" wrapText="1"/>
    </xf>
    <xf numFmtId="0" fontId="0" fillId="0" borderId="0" xfId="0" applyAlignment="1">
      <alignment vertical="top" wrapText="1"/>
    </xf>
    <xf numFmtId="0" fontId="13" fillId="0" borderId="0" xfId="0" applyFont="1" applyAlignment="1">
      <alignment vertical="top" wrapText="1"/>
    </xf>
    <xf numFmtId="0" fontId="2" fillId="0" borderId="0" xfId="0" applyFont="1" applyAlignment="1">
      <alignment wrapText="1"/>
    </xf>
    <xf numFmtId="0" fontId="0" fillId="0" borderId="0" xfId="0" applyAlignment="1">
      <alignment wrapText="1"/>
    </xf>
    <xf numFmtId="0" fontId="2" fillId="0" borderId="11" xfId="0" applyFont="1" applyBorder="1" applyAlignment="1"/>
    <xf numFmtId="0" fontId="0" fillId="0" borderId="11" xfId="0" applyBorder="1" applyAlignment="1"/>
    <xf numFmtId="0" fontId="0" fillId="0" borderId="4" xfId="0" applyBorder="1" applyAlignment="1"/>
    <xf numFmtId="0" fontId="13" fillId="0" borderId="0" xfId="0" applyFont="1" applyAlignment="1">
      <alignment horizontal="left" shrinkToFit="1"/>
    </xf>
    <xf numFmtId="0" fontId="0" fillId="0" borderId="3" xfId="0" applyBorder="1" applyAlignment="1">
      <alignment horizontal="center"/>
    </xf>
    <xf numFmtId="0" fontId="0" fillId="0" borderId="4"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40" fillId="0" borderId="85" xfId="4" applyFont="1" applyFill="1" applyBorder="1" applyAlignment="1">
      <alignment horizontal="center" vertical="center" wrapText="1"/>
    </xf>
    <xf numFmtId="0" fontId="40" fillId="0" borderId="85" xfId="4" applyFont="1" applyFill="1" applyBorder="1" applyAlignment="1">
      <alignment horizontal="center" vertical="center"/>
    </xf>
    <xf numFmtId="0" fontId="32" fillId="0" borderId="41" xfId="0" applyFont="1" applyBorder="1" applyAlignment="1">
      <alignment vertical="top" wrapText="1"/>
    </xf>
    <xf numFmtId="0" fontId="32" fillId="0" borderId="42" xfId="0" applyFont="1" applyBorder="1" applyAlignment="1">
      <alignment vertical="top" wrapText="1"/>
    </xf>
    <xf numFmtId="0" fontId="32" fillId="0" borderId="43" xfId="0" applyFont="1" applyBorder="1" applyAlignment="1">
      <alignment vertical="top" wrapText="1"/>
    </xf>
    <xf numFmtId="0" fontId="2" fillId="0" borderId="7" xfId="0" applyFont="1" applyBorder="1" applyAlignment="1"/>
    <xf numFmtId="0" fontId="0" fillId="0" borderId="7" xfId="0" applyBorder="1" applyAlignment="1"/>
    <xf numFmtId="0" fontId="0" fillId="0" borderId="6" xfId="0" applyBorder="1" applyAlignment="1"/>
    <xf numFmtId="0" fontId="2" fillId="0" borderId="3" xfId="0" applyFont="1" applyFill="1" applyBorder="1" applyAlignment="1">
      <alignment horizontal="center" wrapText="1"/>
    </xf>
    <xf numFmtId="0" fontId="2" fillId="0" borderId="4" xfId="0" applyFont="1" applyFill="1" applyBorder="1" applyAlignment="1">
      <alignment horizontal="center" wrapText="1"/>
    </xf>
    <xf numFmtId="0" fontId="2" fillId="0" borderId="31" xfId="0" applyFont="1" applyFill="1" applyBorder="1" applyAlignment="1">
      <alignment horizontal="center" wrapText="1"/>
    </xf>
    <xf numFmtId="0" fontId="2" fillId="0" borderId="32" xfId="0" applyFont="1" applyFill="1" applyBorder="1" applyAlignment="1">
      <alignment horizontal="center" wrapText="1"/>
    </xf>
    <xf numFmtId="0" fontId="9" fillId="0" borderId="61"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8" fillId="0" borderId="3" xfId="0" applyFont="1" applyFill="1" applyBorder="1" applyAlignment="1">
      <alignment horizontal="center"/>
    </xf>
    <xf numFmtId="0" fontId="8" fillId="0" borderId="4" xfId="0" applyFont="1" applyFill="1" applyBorder="1" applyAlignment="1">
      <alignment horizontal="center"/>
    </xf>
    <xf numFmtId="0" fontId="32" fillId="0" borderId="44" xfId="0" applyFont="1" applyBorder="1" applyAlignment="1"/>
    <xf numFmtId="0" fontId="32" fillId="0" borderId="69" xfId="0" applyFont="1" applyBorder="1" applyAlignment="1"/>
    <xf numFmtId="0" fontId="32" fillId="0" borderId="31" xfId="0" applyFont="1" applyBorder="1" applyAlignment="1"/>
    <xf numFmtId="0" fontId="32" fillId="0" borderId="0" xfId="0" applyFont="1" applyBorder="1" applyAlignment="1"/>
    <xf numFmtId="0" fontId="32" fillId="0" borderId="32" xfId="0" applyFont="1" applyBorder="1" applyAlignment="1"/>
    <xf numFmtId="0" fontId="32" fillId="0" borderId="31" xfId="0" applyFont="1" applyBorder="1" applyAlignment="1">
      <alignment wrapText="1"/>
    </xf>
    <xf numFmtId="0" fontId="32" fillId="0" borderId="0" xfId="0" applyFont="1" applyBorder="1" applyAlignment="1">
      <alignment wrapText="1"/>
    </xf>
    <xf numFmtId="0" fontId="32" fillId="0" borderId="32" xfId="0" applyFont="1" applyBorder="1" applyAlignment="1">
      <alignment wrapText="1"/>
    </xf>
    <xf numFmtId="0" fontId="8" fillId="0" borderId="31" xfId="0" applyFont="1" applyBorder="1" applyAlignment="1"/>
    <xf numFmtId="0" fontId="8" fillId="0" borderId="0" xfId="0" applyFont="1" applyBorder="1" applyAlignment="1"/>
    <xf numFmtId="0" fontId="8" fillId="0" borderId="32" xfId="0" applyFont="1" applyBorder="1" applyAlignment="1"/>
    <xf numFmtId="0" fontId="0" fillId="0" borderId="31" xfId="0" applyBorder="1" applyAlignment="1"/>
    <xf numFmtId="0" fontId="0" fillId="0" borderId="0" xfId="0" applyBorder="1" applyAlignment="1"/>
    <xf numFmtId="0" fontId="0" fillId="0" borderId="32" xfId="0" applyBorder="1" applyAlignment="1"/>
    <xf numFmtId="0" fontId="1" fillId="0" borderId="0" xfId="0" applyFont="1" applyAlignment="1">
      <alignment horizontal="center" shrinkToFit="1"/>
    </xf>
    <xf numFmtId="0" fontId="14" fillId="5" borderId="18" xfId="0" applyFont="1" applyFill="1" applyBorder="1" applyAlignment="1">
      <alignment horizontal="center"/>
    </xf>
    <xf numFmtId="0" fontId="14" fillId="5" borderId="44" xfId="0" applyFont="1" applyFill="1" applyBorder="1" applyAlignment="1">
      <alignment horizontal="center"/>
    </xf>
    <xf numFmtId="0" fontId="14" fillId="5" borderId="45" xfId="0" applyFont="1" applyFill="1" applyBorder="1" applyAlignment="1">
      <alignment horizontal="center"/>
    </xf>
    <xf numFmtId="0" fontId="2" fillId="0" borderId="14" xfId="0" applyFont="1" applyBorder="1" applyAlignment="1">
      <alignment wrapText="1"/>
    </xf>
    <xf numFmtId="0" fontId="0" fillId="0" borderId="14" xfId="0" applyBorder="1" applyAlignment="1">
      <alignment wrapText="1"/>
    </xf>
    <xf numFmtId="0" fontId="2" fillId="0" borderId="41" xfId="0" applyFont="1" applyBorder="1" applyAlignment="1">
      <alignment vertical="top" wrapText="1"/>
    </xf>
    <xf numFmtId="0" fontId="0" fillId="0" borderId="42" xfId="0" applyBorder="1" applyAlignment="1">
      <alignment vertical="top" wrapText="1"/>
    </xf>
    <xf numFmtId="0" fontId="0" fillId="0" borderId="43" xfId="0" applyBorder="1" applyAlignment="1">
      <alignment vertical="top" wrapText="1"/>
    </xf>
    <xf numFmtId="0" fontId="9" fillId="3" borderId="61" xfId="0" applyFont="1" applyFill="1" applyBorder="1" applyAlignment="1">
      <alignment horizontal="center" wrapText="1"/>
    </xf>
    <xf numFmtId="0" fontId="9" fillId="3" borderId="60" xfId="0" applyFont="1" applyFill="1" applyBorder="1" applyAlignment="1">
      <alignment horizontal="center" wrapText="1"/>
    </xf>
    <xf numFmtId="0" fontId="9" fillId="3" borderId="62" xfId="0" applyFont="1" applyFill="1" applyBorder="1" applyAlignment="1">
      <alignment horizontal="center" wrapText="1"/>
    </xf>
    <xf numFmtId="0" fontId="9" fillId="3" borderId="5" xfId="0" applyFont="1" applyFill="1" applyBorder="1" applyAlignment="1">
      <alignment horizontal="center" wrapText="1"/>
    </xf>
    <xf numFmtId="0" fontId="9" fillId="3" borderId="7" xfId="0" applyFont="1" applyFill="1" applyBorder="1" applyAlignment="1">
      <alignment horizontal="center" wrapText="1"/>
    </xf>
    <xf numFmtId="0" fontId="9" fillId="3" borderId="6" xfId="0" applyFont="1" applyFill="1" applyBorder="1" applyAlignment="1">
      <alignment horizontal="center" wrapText="1"/>
    </xf>
    <xf numFmtId="0" fontId="2" fillId="0" borderId="14" xfId="0" applyFont="1" applyBorder="1" applyAlignment="1"/>
    <xf numFmtId="0" fontId="2" fillId="0" borderId="44" xfId="0" applyFont="1" applyBorder="1" applyAlignment="1"/>
    <xf numFmtId="0" fontId="16" fillId="0" borderId="44" xfId="3" applyBorder="1" applyAlignment="1"/>
    <xf numFmtId="167" fontId="0" fillId="0" borderId="44" xfId="0" applyNumberFormat="1" applyBorder="1" applyAlignment="1"/>
    <xf numFmtId="14" fontId="0" fillId="0" borderId="14" xfId="0" applyNumberFormat="1" applyBorder="1" applyAlignment="1">
      <alignment shrinkToFit="1"/>
    </xf>
    <xf numFmtId="0" fontId="8" fillId="3" borderId="3" xfId="0" applyFont="1" applyFill="1" applyBorder="1" applyAlignment="1">
      <alignment horizontal="center" wrapText="1"/>
    </xf>
    <xf numFmtId="0" fontId="8" fillId="3" borderId="59" xfId="0" applyFont="1" applyFill="1" applyBorder="1" applyAlignment="1">
      <alignment horizontal="center" wrapText="1"/>
    </xf>
    <xf numFmtId="0" fontId="8" fillId="3" borderId="31" xfId="0" applyFont="1" applyFill="1" applyBorder="1" applyAlignment="1">
      <alignment horizontal="center" wrapText="1"/>
    </xf>
    <xf numFmtId="0" fontId="8" fillId="3" borderId="9" xfId="0" applyFont="1" applyFill="1" applyBorder="1" applyAlignment="1">
      <alignment horizontal="center" wrapText="1"/>
    </xf>
    <xf numFmtId="0" fontId="8" fillId="3" borderId="8" xfId="0" applyFont="1" applyFill="1" applyBorder="1" applyAlignment="1">
      <alignment horizontal="center"/>
    </xf>
    <xf numFmtId="0" fontId="8" fillId="3" borderId="32" xfId="0" applyFont="1" applyFill="1" applyBorder="1" applyAlignment="1">
      <alignment horizontal="center"/>
    </xf>
    <xf numFmtId="0" fontId="9" fillId="5" borderId="31" xfId="0" applyFont="1" applyFill="1" applyBorder="1" applyAlignment="1">
      <alignment horizontal="center" vertical="top" wrapText="1"/>
    </xf>
    <xf numFmtId="0" fontId="9" fillId="5" borderId="0" xfId="0" applyFont="1" applyFill="1" applyBorder="1" applyAlignment="1">
      <alignment horizontal="center" vertical="top" wrapText="1"/>
    </xf>
    <xf numFmtId="0" fontId="9" fillId="5" borderId="32" xfId="0" applyFont="1" applyFill="1" applyBorder="1" applyAlignment="1">
      <alignment horizontal="center" vertical="top" wrapText="1"/>
    </xf>
    <xf numFmtId="0" fontId="9" fillId="5" borderId="5" xfId="0" applyFont="1" applyFill="1" applyBorder="1" applyAlignment="1">
      <alignment horizontal="center" vertical="top" wrapText="1"/>
    </xf>
    <xf numFmtId="0" fontId="9" fillId="5" borderId="7" xfId="0" applyFont="1" applyFill="1" applyBorder="1" applyAlignment="1">
      <alignment horizontal="center" vertical="top" wrapText="1"/>
    </xf>
    <xf numFmtId="0" fontId="9" fillId="5" borderId="6" xfId="0" applyFont="1" applyFill="1" applyBorder="1" applyAlignment="1">
      <alignment horizontal="center" vertical="top" wrapText="1"/>
    </xf>
    <xf numFmtId="0" fontId="8" fillId="5" borderId="3" xfId="0" applyFont="1" applyFill="1" applyBorder="1" applyAlignment="1">
      <alignment horizontal="center" wrapText="1"/>
    </xf>
    <xf numFmtId="0" fontId="8" fillId="5" borderId="11" xfId="0" applyFont="1" applyFill="1" applyBorder="1" applyAlignment="1">
      <alignment horizontal="center" wrapText="1"/>
    </xf>
    <xf numFmtId="0" fontId="8" fillId="5" borderId="4" xfId="0" applyFont="1" applyFill="1" applyBorder="1" applyAlignment="1">
      <alignment horizontal="center" wrapText="1"/>
    </xf>
    <xf numFmtId="0" fontId="8" fillId="5" borderId="31" xfId="0" applyFont="1" applyFill="1" applyBorder="1" applyAlignment="1">
      <alignment horizontal="center" wrapText="1"/>
    </xf>
    <xf numFmtId="0" fontId="8" fillId="5" borderId="0" xfId="0" applyFont="1" applyFill="1" applyBorder="1" applyAlignment="1">
      <alignment horizontal="center" wrapText="1"/>
    </xf>
    <xf numFmtId="0" fontId="8" fillId="5" borderId="32" xfId="0" applyFont="1" applyFill="1" applyBorder="1" applyAlignment="1">
      <alignment horizontal="center" wrapText="1"/>
    </xf>
    <xf numFmtId="0" fontId="8" fillId="5" borderId="3" xfId="0" applyFont="1" applyFill="1" applyBorder="1" applyAlignment="1">
      <alignment horizontal="center" shrinkToFit="1"/>
    </xf>
    <xf numFmtId="0" fontId="8" fillId="5" borderId="4" xfId="0" applyFont="1" applyFill="1" applyBorder="1" applyAlignment="1">
      <alignment horizontal="center" shrinkToFit="1"/>
    </xf>
    <xf numFmtId="0" fontId="8" fillId="5" borderId="11" xfId="0" applyFont="1" applyFill="1" applyBorder="1" applyAlignment="1">
      <alignment horizontal="center" shrinkToFit="1"/>
    </xf>
    <xf numFmtId="0" fontId="0" fillId="0" borderId="14" xfId="0" applyBorder="1" applyAlignment="1"/>
    <xf numFmtId="0" fontId="9" fillId="0" borderId="7" xfId="0" applyFont="1" applyBorder="1" applyAlignment="1"/>
    <xf numFmtId="0" fontId="0" fillId="0" borderId="14" xfId="0" applyBorder="1" applyAlignment="1">
      <alignment shrinkToFit="1"/>
    </xf>
    <xf numFmtId="0" fontId="8" fillId="0" borderId="0" xfId="0" applyFont="1" applyAlignment="1">
      <alignment horizontal="center"/>
    </xf>
    <xf numFmtId="0" fontId="0" fillId="0" borderId="3" xfId="0" applyBorder="1" applyAlignment="1">
      <alignment vertical="top" wrapText="1"/>
    </xf>
    <xf numFmtId="0" fontId="0" fillId="0" borderId="11" xfId="0" applyBorder="1" applyAlignment="1">
      <alignment vertical="top" wrapText="1"/>
    </xf>
    <xf numFmtId="0" fontId="0" fillId="0" borderId="4" xfId="0" applyBorder="1" applyAlignment="1">
      <alignment vertical="top" wrapText="1"/>
    </xf>
    <xf numFmtId="0" fontId="0" fillId="0" borderId="31" xfId="0" applyBorder="1" applyAlignment="1">
      <alignment vertical="top" wrapText="1"/>
    </xf>
    <xf numFmtId="0" fontId="0" fillId="0" borderId="0" xfId="0" applyBorder="1" applyAlignment="1">
      <alignment vertical="top" wrapText="1"/>
    </xf>
    <xf numFmtId="0" fontId="0" fillId="0" borderId="32" xfId="0" applyBorder="1" applyAlignment="1">
      <alignment vertical="top" wrapText="1"/>
    </xf>
    <xf numFmtId="0" fontId="0" fillId="0" borderId="5" xfId="0" applyBorder="1" applyAlignment="1">
      <alignment vertical="top" wrapText="1"/>
    </xf>
    <xf numFmtId="0" fontId="0" fillId="0" borderId="7" xfId="0" applyBorder="1" applyAlignment="1">
      <alignment vertical="top" wrapText="1"/>
    </xf>
    <xf numFmtId="0" fontId="0" fillId="0" borderId="6" xfId="0" applyBorder="1" applyAlignment="1">
      <alignment vertical="top" wrapText="1"/>
    </xf>
    <xf numFmtId="0" fontId="10" fillId="0" borderId="0" xfId="0" applyFont="1" applyAlignment="1">
      <alignment vertical="center" wrapText="1"/>
    </xf>
    <xf numFmtId="0" fontId="10" fillId="0" borderId="32" xfId="0" applyFont="1" applyBorder="1" applyAlignment="1">
      <alignment vertical="center" wrapText="1"/>
    </xf>
  </cellXfs>
  <cellStyles count="5">
    <cellStyle name="Check Cell" xfId="2" builtinId="23"/>
    <cellStyle name="Currency" xfId="1" builtinId="4"/>
    <cellStyle name="Heading 1" xfId="4" builtinId="16"/>
    <cellStyle name="Hyperlink" xfId="3" builtinId="8"/>
    <cellStyle name="Normal" xfId="0" builtinId="0"/>
  </cellStyles>
  <dxfs count="203">
    <dxf>
      <numFmt numFmtId="164" formatCode="#,##0.00;[Red]\-#,##0.00"/>
      <fill>
        <patternFill patternType="solid">
          <fgColor indexed="64"/>
          <bgColor theme="7" tint="0.79998168889431442"/>
        </patternFill>
      </fill>
      <alignment horizontal="general" vertical="bottom" textRotation="0" wrapText="0" indent="0" justifyLastLine="0" shrinkToFit="1" readingOrder="0"/>
      <border diagonalUp="0" diagonalDown="0" outline="0">
        <left style="medium">
          <color indexed="64"/>
        </left>
        <right style="medium">
          <color indexed="64"/>
        </right>
        <top/>
        <bottom/>
      </border>
    </dxf>
    <dxf>
      <font>
        <b val="0"/>
        <strike val="0"/>
        <outline val="0"/>
        <shadow val="0"/>
        <u val="none"/>
        <vertAlign val="baseline"/>
        <color auto="1"/>
      </font>
      <border diagonalUp="0" diagonalDown="0">
        <left style="medium">
          <color indexed="64"/>
        </left>
        <right style="medium">
          <color indexed="64"/>
        </right>
        <top style="thin">
          <color indexed="64"/>
        </top>
        <bottom style="thin">
          <color indexed="64"/>
        </bottom>
        <vertical/>
        <horizontal style="thin">
          <color indexed="64"/>
        </horizontal>
      </border>
    </dxf>
    <dxf>
      <numFmt numFmtId="164" formatCode="#,##0.00;[Red]\-#,##0.00"/>
      <fill>
        <patternFill patternType="solid">
          <fgColor indexed="64"/>
          <bgColor theme="7" tint="0.79998168889431442"/>
        </patternFill>
      </fill>
      <alignment horizontal="general" vertical="bottom" textRotation="0" wrapText="0" indent="0" justifyLastLine="0" shrinkToFit="1" readingOrder="0"/>
      <border diagonalUp="0" diagonalDown="0" outline="0">
        <left style="thin">
          <color indexed="64"/>
        </left>
        <right style="medium">
          <color indexed="64"/>
        </right>
        <top/>
        <bottom/>
      </border>
    </dxf>
    <dxf>
      <font>
        <b val="0"/>
        <strike val="0"/>
        <outline val="0"/>
        <shadow val="0"/>
        <u val="none"/>
        <vertAlign val="baseline"/>
        <color auto="1"/>
      </font>
      <border diagonalUp="0" diagonalDown="0">
        <left style="thin">
          <color indexed="64"/>
        </left>
        <right style="medium">
          <color indexed="64"/>
        </right>
        <top style="thin">
          <color rgb="FF3F3F3F"/>
        </top>
        <bottom style="thin">
          <color rgb="FF3F3F3F"/>
        </bottom>
        <vertical style="thin">
          <color indexed="64"/>
        </vertical>
        <horizontal style="thin">
          <color rgb="FF3F3F3F"/>
        </horizontal>
      </border>
    </dxf>
    <dxf>
      <numFmt numFmtId="164" formatCode="#,##0.00;[Red]\-#,##0.00"/>
      <fill>
        <patternFill patternType="solid">
          <fgColor indexed="64"/>
          <bgColor theme="7" tint="0.79998168889431442"/>
        </patternFill>
      </fill>
      <alignment horizontal="general" vertical="bottom" textRotation="0" wrapText="0" indent="0" justifyLastLine="0" shrinkToFit="1" readingOrder="0"/>
      <border diagonalUp="0" diagonalDown="0" outline="0">
        <left style="thin">
          <color indexed="64"/>
        </left>
        <right style="thin">
          <color indexed="64"/>
        </right>
        <top/>
        <bottom/>
      </border>
    </dxf>
    <dxf>
      <font>
        <b val="0"/>
        <strike val="0"/>
        <outline val="0"/>
        <shadow val="0"/>
        <u val="none"/>
        <vertAlign val="baseline"/>
        <color auto="1"/>
      </font>
      <border diagonalUp="0" diagonalDown="0">
        <left style="double">
          <color rgb="FF3F3F3F"/>
        </left>
        <right style="thin">
          <color indexed="64"/>
        </right>
        <top style="thin">
          <color rgb="FF3F3F3F"/>
        </top>
        <bottom style="thin">
          <color rgb="FF3F3F3F"/>
        </bottom>
        <vertical style="thin">
          <color indexed="64"/>
        </vertical>
        <horizontal style="thin">
          <color rgb="FF3F3F3F"/>
        </horizontal>
      </border>
    </dxf>
    <dxf>
      <numFmt numFmtId="164" formatCode="#,##0.00;[Red]\-#,##0.00"/>
      <fill>
        <patternFill patternType="solid">
          <fgColor indexed="64"/>
          <bgColor theme="7" tint="0.79998168889431442"/>
        </patternFill>
      </fill>
      <alignment horizontal="general" vertical="bottom" textRotation="0" wrapText="0" indent="0" justifyLastLine="0" shrinkToFit="1" readingOrder="0"/>
      <border diagonalUp="0" diagonalDown="0" outline="0">
        <left style="medium">
          <color indexed="64"/>
        </left>
        <right style="thin">
          <color indexed="64"/>
        </right>
        <top/>
        <bottom/>
      </border>
    </dxf>
    <dxf>
      <font>
        <b val="0"/>
        <strike val="0"/>
        <outline val="0"/>
        <shadow val="0"/>
        <u val="none"/>
        <vertAlign val="baseline"/>
        <color auto="1"/>
      </font>
      <fill>
        <patternFill patternType="solid">
          <fgColor indexed="64"/>
          <bgColor theme="9" tint="0.79998168889431442"/>
        </patternFill>
      </fill>
      <border diagonalUp="0" diagonalDown="0">
        <left style="medium">
          <color rgb="FF3F3F3F"/>
        </left>
        <right style="double">
          <color rgb="FF3F3F3F"/>
        </right>
        <top style="double">
          <color rgb="FF3F3F3F"/>
        </top>
        <bottom style="double">
          <color rgb="FF3F3F3F"/>
        </bottom>
        <vertical/>
        <horizontal style="double">
          <color rgb="FF3F3F3F"/>
        </horizontal>
      </border>
    </dxf>
    <dxf>
      <numFmt numFmtId="164" formatCode="#,##0.00;[Red]\-#,##0.00"/>
      <fill>
        <patternFill patternType="solid">
          <fgColor indexed="64"/>
          <bgColor theme="7" tint="0.79998168889431442"/>
        </patternFill>
      </fill>
      <alignment horizontal="general" vertical="bottom" textRotation="0" wrapText="0" indent="0" justifyLastLine="0" shrinkToFit="1" readingOrder="0"/>
      <border diagonalUp="0" diagonalDown="0" outline="0">
        <left style="thin">
          <color indexed="64"/>
        </left>
        <right style="medium">
          <color indexed="64"/>
        </right>
        <top/>
        <bottom/>
      </border>
    </dxf>
    <dxf>
      <font>
        <b val="0"/>
        <strike val="0"/>
        <outline val="0"/>
        <shadow val="0"/>
        <u val="none"/>
        <vertAlign val="baseline"/>
        <color auto="1"/>
      </font>
      <border diagonalUp="0" diagonalDown="0">
        <left style="double">
          <color rgb="FF3F3F3F"/>
        </left>
        <right/>
        <top style="thin">
          <color rgb="FF3F3F3F"/>
        </top>
        <bottom style="thin">
          <color rgb="FF3F3F3F"/>
        </bottom>
        <vertical/>
        <horizontal style="thin">
          <color rgb="FF3F3F3F"/>
        </horizontal>
      </border>
    </dxf>
    <dxf>
      <numFmt numFmtId="164" formatCode="#,##0.00;[Red]\-#,##0.00"/>
      <fill>
        <patternFill patternType="solid">
          <fgColor indexed="64"/>
          <bgColor theme="7" tint="0.79998168889431442"/>
        </patternFill>
      </fill>
      <alignment horizontal="general" vertical="bottom" textRotation="0" wrapText="0" indent="0" justifyLastLine="0" shrinkToFit="1" readingOrder="0"/>
      <border diagonalUp="0" diagonalDown="0" outline="0">
        <left style="medium">
          <color indexed="64"/>
        </left>
        <right style="thin">
          <color indexed="64"/>
        </right>
        <top/>
        <bottom/>
      </border>
    </dxf>
    <dxf>
      <font>
        <b val="0"/>
        <strike val="0"/>
        <outline val="0"/>
        <shadow val="0"/>
        <u val="none"/>
        <vertAlign val="baseline"/>
        <color auto="1"/>
      </font>
      <fill>
        <patternFill patternType="solid">
          <fgColor indexed="64"/>
          <bgColor theme="9" tint="0.79998168889431442"/>
        </patternFill>
      </fill>
      <border diagonalUp="0" diagonalDown="0">
        <left style="medium">
          <color rgb="FF3F3F3F"/>
        </left>
        <right style="double">
          <color rgb="FF3F3F3F"/>
        </right>
        <top style="double">
          <color rgb="FF3F3F3F"/>
        </top>
        <bottom style="double">
          <color rgb="FF3F3F3F"/>
        </bottom>
        <vertical/>
        <horizontal style="double">
          <color rgb="FF3F3F3F"/>
        </horizontal>
      </border>
    </dxf>
    <dxf>
      <numFmt numFmtId="164" formatCode="#,##0.00;[Red]\-#,##0.00"/>
      <fill>
        <patternFill patternType="solid">
          <fgColor indexed="64"/>
          <bgColor theme="7" tint="0.79998168889431442"/>
        </patternFill>
      </fill>
      <alignment horizontal="general" vertical="bottom" textRotation="0" wrapText="0" indent="0" justifyLastLine="0" shrinkToFit="1" readingOrder="0"/>
      <border diagonalUp="0" diagonalDown="0" outline="0">
        <left style="thin">
          <color indexed="64"/>
        </left>
        <right/>
        <top/>
        <bottom/>
      </border>
    </dxf>
    <dxf>
      <font>
        <b val="0"/>
        <strike val="0"/>
        <outline val="0"/>
        <shadow val="0"/>
        <u val="none"/>
        <vertAlign val="baseline"/>
        <color auto="1"/>
      </font>
      <border diagonalUp="0" diagonalDown="0">
        <left style="thin">
          <color indexed="64"/>
        </left>
        <right/>
        <top style="thin">
          <color indexed="64"/>
        </top>
        <bottom style="thin">
          <color indexed="64"/>
        </bottom>
        <vertical style="thin">
          <color indexed="64"/>
        </vertical>
        <horizontal style="thin">
          <color indexed="64"/>
        </horizontal>
      </border>
    </dxf>
    <dxf>
      <numFmt numFmtId="164" formatCode="#,##0.00;[Red]\-#,##0.00"/>
      <fill>
        <patternFill patternType="solid">
          <fgColor indexed="64"/>
          <bgColor theme="7" tint="0.79998168889431442"/>
        </patternFill>
      </fill>
      <alignment horizontal="general" vertical="bottom" textRotation="0" wrapText="0" indent="0" justifyLastLine="0" shrinkToFit="1" readingOrder="0"/>
      <border diagonalUp="0" diagonalDown="0" outline="0">
        <left/>
        <right/>
        <top/>
        <bottom/>
      </border>
    </dxf>
    <dxf>
      <font>
        <b val="0"/>
        <strike val="0"/>
        <outline val="0"/>
        <shadow val="0"/>
        <u val="none"/>
        <vertAlign val="baseline"/>
        <color auto="1"/>
      </font>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numFmt numFmtId="164" formatCode="#,##0.00;[Red]\-#,##0.00"/>
      <fill>
        <patternFill patternType="solid">
          <fgColor indexed="64"/>
          <bgColor theme="7" tint="0.79998168889431442"/>
        </patternFill>
      </fill>
      <alignment horizontal="general" vertical="bottom" textRotation="0" wrapText="0" indent="0" justifyLastLine="0" shrinkToFit="1" readingOrder="0"/>
      <border diagonalUp="0" diagonalDown="0" outline="0">
        <left style="thin">
          <color indexed="64"/>
        </left>
        <right style="medium">
          <color indexed="64"/>
        </right>
        <top/>
        <bottom/>
      </border>
    </dxf>
    <dxf>
      <font>
        <b val="0"/>
        <strike val="0"/>
        <outline val="0"/>
        <shadow val="0"/>
        <u val="none"/>
        <vertAlign val="baseline"/>
        <color auto="1"/>
      </font>
      <border diagonalUp="0" diagonalDown="0" outline="0">
        <left style="double">
          <color rgb="FF3F3F3F"/>
        </left>
        <right style="medium">
          <color indexed="64"/>
        </right>
        <top style="thin">
          <color rgb="FF3F3F3F"/>
        </top>
        <bottom style="thin">
          <color rgb="FF3F3F3F"/>
        </bottom>
      </border>
    </dxf>
    <dxf>
      <numFmt numFmtId="164" formatCode="#,##0.00;[Red]\-#,##0.00"/>
      <fill>
        <patternFill patternType="solid">
          <fgColor indexed="64"/>
          <bgColor theme="7" tint="0.79998168889431442"/>
        </patternFill>
      </fill>
      <alignment horizontal="general" vertical="bottom" textRotation="0" wrapText="0" indent="0" justifyLastLine="0" shrinkToFit="1" readingOrder="0"/>
      <border diagonalUp="0" diagonalDown="0" outline="0">
        <left style="thin">
          <color indexed="64"/>
        </left>
        <right style="thin">
          <color indexed="64"/>
        </right>
        <top/>
        <bottom/>
      </border>
    </dxf>
    <dxf>
      <font>
        <b val="0"/>
        <strike val="0"/>
        <outline val="0"/>
        <shadow val="0"/>
        <u val="none"/>
        <vertAlign val="baseline"/>
        <color auto="1"/>
      </font>
      <fill>
        <patternFill patternType="solid">
          <fgColor indexed="64"/>
          <bgColor theme="0" tint="-4.9989318521683403E-2"/>
        </patternFill>
      </fill>
      <alignment horizontal="center" vertical="bottom" textRotation="0" wrapText="0" indent="0" justifyLastLine="0" shrinkToFit="1" readingOrder="0"/>
      <border outline="0">
        <left style="double">
          <color rgb="FF3F3F3F"/>
        </left>
      </border>
    </dxf>
    <dxf>
      <numFmt numFmtId="164" formatCode="#,##0.00;[Red]\-#,##0.00"/>
      <fill>
        <patternFill patternType="solid">
          <fgColor indexed="64"/>
          <bgColor theme="7" tint="0.79998168889431442"/>
        </patternFill>
      </fill>
      <alignment horizontal="general" vertical="bottom" textRotation="0" wrapText="0" indent="0" justifyLastLine="0" shrinkToFit="1" readingOrder="0"/>
      <border diagonalUp="0" diagonalDown="0" outline="0">
        <left style="thin">
          <color indexed="64"/>
        </left>
        <right style="thin">
          <color indexed="64"/>
        </right>
        <top/>
        <bottom/>
      </border>
    </dxf>
    <dxf>
      <font>
        <b val="0"/>
        <strike val="0"/>
        <outline val="0"/>
        <shadow val="0"/>
        <u val="none"/>
        <vertAlign val="baseline"/>
        <color auto="1"/>
      </font>
      <fill>
        <patternFill patternType="solid">
          <fgColor indexed="64"/>
          <bgColor theme="0" tint="-4.9989318521683403E-2"/>
        </patternFill>
      </fill>
      <alignment horizontal="center" vertical="bottom" textRotation="0" wrapText="0" indent="0" justifyLastLine="0" shrinkToFit="1" readingOrder="0"/>
      <border outline="0">
        <left style="double">
          <color rgb="FF3F3F3F"/>
        </left>
      </border>
    </dxf>
    <dxf>
      <numFmt numFmtId="164" formatCode="#,##0.00;[Red]\-#,##0.00"/>
      <fill>
        <patternFill patternType="solid">
          <fgColor indexed="64"/>
          <bgColor theme="7" tint="0.79998168889431442"/>
        </patternFill>
      </fill>
      <alignment horizontal="general" vertical="bottom" textRotation="0" wrapText="0" indent="0" justifyLastLine="0" shrinkToFit="1" readingOrder="0"/>
      <border diagonalUp="0" diagonalDown="0" outline="0">
        <left style="medium">
          <color indexed="64"/>
        </left>
        <right style="thin">
          <color indexed="64"/>
        </right>
        <top/>
        <bottom/>
      </border>
    </dxf>
    <dxf>
      <font>
        <b val="0"/>
        <strike val="0"/>
        <outline val="0"/>
        <shadow val="0"/>
        <u val="none"/>
        <vertAlign val="baseline"/>
        <color auto="1"/>
      </font>
      <fill>
        <patternFill patternType="solid">
          <fgColor indexed="64"/>
          <bgColor theme="0" tint="-4.9989318521683403E-2"/>
        </patternFill>
      </fill>
      <alignment horizontal="center" vertical="bottom" textRotation="0" wrapText="0" indent="0" justifyLastLine="0" shrinkToFit="1" readingOrder="0"/>
      <border diagonalUp="0" diagonalDown="0" outline="0">
        <left style="medium">
          <color rgb="FF3F3F3F"/>
        </left>
        <right style="double">
          <color rgb="FF3F3F3F"/>
        </right>
        <top style="double">
          <color rgb="FF3F3F3F"/>
        </top>
        <bottom style="double">
          <color rgb="FF3F3F3F"/>
        </bottom>
      </border>
    </dxf>
    <dxf>
      <numFmt numFmtId="164" formatCode="#,##0.00;[Red]\-#,##0.00"/>
      <fill>
        <patternFill patternType="solid">
          <fgColor indexed="64"/>
          <bgColor theme="7" tint="0.79998168889431442"/>
        </patternFill>
      </fill>
      <alignment horizontal="general" vertical="bottom" textRotation="0" wrapText="0" indent="0" justifyLastLine="0" shrinkToFit="1" readingOrder="0"/>
      <border diagonalUp="0" diagonalDown="0" outline="0">
        <left style="thin">
          <color indexed="64"/>
        </left>
        <right style="medium">
          <color indexed="64"/>
        </right>
        <top/>
        <bottom/>
      </border>
    </dxf>
    <dxf>
      <font>
        <b val="0"/>
        <strike val="0"/>
        <outline val="0"/>
        <shadow val="0"/>
        <u val="none"/>
        <vertAlign val="baseline"/>
        <color auto="1"/>
      </font>
      <fill>
        <patternFill patternType="none">
          <fgColor indexed="64"/>
          <bgColor auto="1"/>
        </patternFill>
      </fill>
      <border diagonalUp="0" diagonalDown="0">
        <left style="double">
          <color rgb="FF3F3F3F"/>
        </left>
        <right style="medium">
          <color rgb="FF3F3F3F"/>
        </right>
        <top style="thin">
          <color auto="1"/>
        </top>
        <bottom style="thin">
          <color auto="1"/>
        </bottom>
        <vertical/>
        <horizontal style="thin">
          <color auto="1"/>
        </horizontal>
      </border>
    </dxf>
    <dxf>
      <numFmt numFmtId="164" formatCode="#,##0.00;[Red]\-#,##0.00"/>
      <fill>
        <patternFill patternType="solid">
          <fgColor indexed="64"/>
          <bgColor theme="7" tint="0.79998168889431442"/>
        </patternFill>
      </fill>
      <alignment horizontal="general" vertical="bottom" textRotation="0" wrapText="0" indent="0" justifyLastLine="0" shrinkToFit="1" readingOrder="0"/>
      <border diagonalUp="0" diagonalDown="0" outline="0">
        <left style="medium">
          <color indexed="64"/>
        </left>
        <right style="thin">
          <color indexed="64"/>
        </right>
        <top/>
        <bottom/>
      </border>
    </dxf>
    <dxf>
      <font>
        <b val="0"/>
        <strike val="0"/>
        <outline val="0"/>
        <shadow val="0"/>
        <u val="none"/>
        <vertAlign val="baseline"/>
        <color auto="1"/>
      </font>
      <fill>
        <patternFill patternType="solid">
          <fgColor indexed="64"/>
          <bgColor theme="0" tint="-4.9989318521683403E-2"/>
        </patternFill>
      </fill>
      <border diagonalUp="0" diagonalDown="0">
        <left style="medium">
          <color rgb="FF3F3F3F"/>
        </left>
        <right style="double">
          <color rgb="FF3F3F3F"/>
        </right>
        <top style="double">
          <color rgb="FF3F3F3F"/>
        </top>
        <bottom style="double">
          <color rgb="FF3F3F3F"/>
        </bottom>
        <vertical/>
        <horizontal style="double">
          <color rgb="FF3F3F3F"/>
        </horizontal>
      </border>
    </dxf>
    <dxf>
      <numFmt numFmtId="164" formatCode="#,##0.00;[Red]\-#,##0.00"/>
      <fill>
        <patternFill patternType="solid">
          <fgColor indexed="64"/>
          <bgColor theme="7" tint="0.79998168889431442"/>
        </patternFill>
      </fill>
      <alignment horizontal="general" vertical="bottom" textRotation="0" wrapText="0" indent="0" justifyLastLine="0" shrinkToFit="1" readingOrder="0"/>
      <border diagonalUp="0" diagonalDown="0" outline="0">
        <left style="thin">
          <color indexed="64"/>
        </left>
        <right style="medium">
          <color indexed="64"/>
        </right>
        <top/>
        <bottom/>
      </border>
    </dxf>
    <dxf>
      <font>
        <b val="0"/>
        <strike val="0"/>
        <outline val="0"/>
        <shadow val="0"/>
        <u val="none"/>
        <vertAlign val="baseline"/>
        <color auto="1"/>
      </font>
      <fill>
        <patternFill patternType="none">
          <fgColor indexed="64"/>
          <bgColor auto="1"/>
        </patternFill>
      </fill>
      <border diagonalUp="0" diagonalDown="0">
        <left style="double">
          <color rgb="FF3F3F3F"/>
        </left>
        <right style="medium">
          <color rgb="FF3F3F3F"/>
        </right>
        <top style="thin">
          <color auto="1"/>
        </top>
        <bottom style="thin">
          <color auto="1"/>
        </bottom>
        <vertical/>
        <horizontal style="thin">
          <color auto="1"/>
        </horizontal>
      </border>
    </dxf>
    <dxf>
      <numFmt numFmtId="164" formatCode="#,##0.00;[Red]\-#,##0.00"/>
      <fill>
        <patternFill patternType="solid">
          <fgColor indexed="64"/>
          <bgColor theme="7" tint="0.79998168889431442"/>
        </patternFill>
      </fill>
      <alignment horizontal="general" vertical="bottom" textRotation="0" wrapText="0" indent="0" justifyLastLine="0" shrinkToFit="1" readingOrder="0"/>
      <border diagonalUp="0" diagonalDown="0" outline="0">
        <left style="medium">
          <color indexed="64"/>
        </left>
        <right style="thin">
          <color indexed="64"/>
        </right>
        <top/>
        <bottom/>
      </border>
    </dxf>
    <dxf>
      <font>
        <b val="0"/>
        <strike val="0"/>
        <outline val="0"/>
        <shadow val="0"/>
        <u val="none"/>
        <vertAlign val="baseline"/>
        <color auto="1"/>
      </font>
      <fill>
        <patternFill patternType="solid">
          <fgColor indexed="64"/>
          <bgColor theme="0" tint="-4.9989318521683403E-2"/>
        </patternFill>
      </fill>
      <border diagonalUp="0" diagonalDown="0">
        <left style="medium">
          <color rgb="FF3F3F3F"/>
        </left>
        <right style="double">
          <color rgb="FF3F3F3F"/>
        </right>
        <top style="double">
          <color rgb="FF3F3F3F"/>
        </top>
        <bottom style="double">
          <color rgb="FF3F3F3F"/>
        </bottom>
        <vertical/>
        <horizontal style="double">
          <color rgb="FF3F3F3F"/>
        </horizontal>
      </border>
    </dxf>
    <dxf>
      <numFmt numFmtId="164" formatCode="#,##0.00;[Red]\-#,##0.00"/>
      <fill>
        <patternFill patternType="solid">
          <fgColor indexed="64"/>
          <bgColor theme="7" tint="0.79998168889431442"/>
        </patternFill>
      </fill>
      <alignment horizontal="general" vertical="bottom" textRotation="0" wrapText="0" indent="0" justifyLastLine="0" shrinkToFit="1" readingOrder="0"/>
      <border diagonalUp="0" diagonalDown="0" outline="0">
        <left style="thin">
          <color indexed="64"/>
        </left>
        <right style="medium">
          <color indexed="64"/>
        </right>
        <top/>
        <bottom/>
      </border>
    </dxf>
    <dxf>
      <font>
        <b val="0"/>
        <strike val="0"/>
        <outline val="0"/>
        <shadow val="0"/>
        <u val="none"/>
        <vertAlign val="baseline"/>
        <color auto="1"/>
      </font>
      <fill>
        <patternFill patternType="none">
          <fgColor indexed="64"/>
          <bgColor auto="1"/>
        </patternFill>
      </fill>
      <border diagonalUp="0" diagonalDown="0">
        <left style="double">
          <color rgb="FF3F3F3F"/>
        </left>
        <right style="medium">
          <color rgb="FF3F3F3F"/>
        </right>
        <top style="thin">
          <color auto="1"/>
        </top>
        <bottom style="thin">
          <color auto="1"/>
        </bottom>
        <vertical/>
        <horizontal style="thin">
          <color auto="1"/>
        </horizontal>
      </border>
    </dxf>
    <dxf>
      <numFmt numFmtId="164" formatCode="#,##0.00;[Red]\-#,##0.00"/>
      <fill>
        <patternFill patternType="solid">
          <fgColor indexed="64"/>
          <bgColor theme="7" tint="0.79998168889431442"/>
        </patternFill>
      </fill>
      <alignment horizontal="general" vertical="bottom" textRotation="0" wrapText="0" indent="0" justifyLastLine="0" shrinkToFit="1" readingOrder="0"/>
      <border diagonalUp="0" diagonalDown="0" outline="0">
        <left style="medium">
          <color indexed="64"/>
        </left>
        <right style="thin">
          <color indexed="64"/>
        </right>
        <top/>
        <bottom/>
      </border>
    </dxf>
    <dxf>
      <font>
        <b val="0"/>
        <strike val="0"/>
        <outline val="0"/>
        <shadow val="0"/>
        <u val="none"/>
        <vertAlign val="baseline"/>
        <color auto="1"/>
      </font>
      <fill>
        <patternFill patternType="solid">
          <fgColor indexed="64"/>
          <bgColor theme="0" tint="-4.9989318521683403E-2"/>
        </patternFill>
      </fill>
      <border diagonalUp="0" diagonalDown="0">
        <left style="medium">
          <color rgb="FF3F3F3F"/>
        </left>
        <right style="double">
          <color rgb="FF3F3F3F"/>
        </right>
        <top style="double">
          <color rgb="FF3F3F3F"/>
        </top>
        <bottom style="double">
          <color rgb="FF3F3F3F"/>
        </bottom>
        <vertical/>
        <horizontal style="double">
          <color rgb="FF3F3F3F"/>
        </horizontal>
      </border>
    </dxf>
    <dxf>
      <numFmt numFmtId="164" formatCode="#,##0.00;[Red]\-#,##0.00"/>
      <fill>
        <patternFill patternType="solid">
          <fgColor indexed="64"/>
          <bgColor theme="7" tint="0.79998168889431442"/>
        </patternFill>
      </fill>
      <alignment horizontal="general" vertical="bottom" textRotation="0" wrapText="0" indent="0" justifyLastLine="0" shrinkToFit="1" readingOrder="0"/>
      <border diagonalUp="0" diagonalDown="0" outline="0">
        <left style="thin">
          <color indexed="64"/>
        </left>
        <right/>
        <top/>
        <bottom/>
      </border>
    </dxf>
    <dxf>
      <border diagonalUp="0" diagonalDown="0" outline="0">
        <left style="thin">
          <color indexed="64"/>
        </left>
        <right/>
        <top style="thin">
          <color indexed="64"/>
        </top>
        <bottom style="thin">
          <color indexed="64"/>
        </bottom>
      </border>
    </dxf>
    <dxf>
      <numFmt numFmtId="164" formatCode="#,##0.00;[Red]\-#,##0.00"/>
      <fill>
        <patternFill patternType="solid">
          <fgColor indexed="64"/>
          <bgColor theme="7" tint="0.79998168889431442"/>
        </patternFill>
      </fill>
      <alignment horizontal="general" vertical="bottom" textRotation="0" wrapText="0" indent="0" justifyLastLine="0" shrinkToFit="1" readingOrder="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0.00;[Red]\-#,##0.00"/>
      <fill>
        <patternFill patternType="solid">
          <fgColor indexed="64"/>
          <bgColor theme="7" tint="0.79998168889431442"/>
        </patternFill>
      </fill>
      <alignment horizontal="general" vertical="bottom" textRotation="0" wrapText="0" indent="0" justifyLastLine="0" shrinkToFit="1" readingOrder="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0.00;[Red]\-#,##0.00"/>
      <fill>
        <patternFill patternType="solid">
          <fgColor indexed="64"/>
          <bgColor theme="7" tint="0.79998168889431442"/>
        </patternFill>
      </fill>
      <alignment horizontal="general" vertical="bottom" textRotation="0" wrapText="0" indent="0" justifyLastLine="0" shrinkToFit="1" readingOrder="0"/>
      <border diagonalUp="0" diagonalDown="0" outline="0">
        <left/>
        <right style="thin">
          <color indexed="64"/>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numFmt numFmtId="164" formatCode="#,##0.00;[Red]\-#,##0.00"/>
      <fill>
        <patternFill patternType="solid">
          <fgColor indexed="64"/>
          <bgColor theme="7" tint="0.79998168889431442"/>
        </patternFill>
      </fill>
      <alignment horizontal="general" vertical="bottom" textRotation="0" wrapText="0" indent="0" justifyLastLine="0" shrinkToFit="1" readingOrder="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8"/>
        <color theme="1"/>
        <name val="Verdana"/>
        <scheme val="none"/>
      </font>
      <fill>
        <patternFill patternType="solid">
          <fgColor indexed="64"/>
          <bgColor theme="4" tint="0.79998168889431442"/>
        </patternFill>
      </fill>
      <alignment vertical="bottom" textRotation="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Verdana"/>
        <scheme val="none"/>
      </font>
      <numFmt numFmtId="164" formatCode="#,##0.00;[Red]\-#,##0.00"/>
      <fill>
        <patternFill patternType="solid">
          <fgColor indexed="64"/>
          <bgColor theme="5" tint="0.79998168889431442"/>
        </patternFill>
      </fill>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bottom" textRotation="0" wrapText="0" indent="0" justifyLastLine="0" shrinkToFit="1" readingOrder="0"/>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Verdana"/>
        <scheme val="none"/>
      </font>
      <numFmt numFmtId="164" formatCode="#,##0.00;[Red]\-#,##0.00"/>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color auto="1"/>
        <name val="Calibri"/>
        <scheme val="minor"/>
      </font>
      <fill>
        <patternFill patternType="solid">
          <fgColor indexed="64"/>
          <bgColor theme="0" tint="-4.9989318521683403E-2"/>
        </patternFill>
      </fill>
      <border diagonalUp="0" diagonalDown="0">
        <left style="double">
          <color rgb="FF3F3F3F"/>
        </left>
        <right style="double">
          <color rgb="FF3F3F3F"/>
        </right>
        <top style="double">
          <color rgb="FF3F3F3F"/>
        </top>
        <bottom style="double">
          <color rgb="FF3F3F3F"/>
        </bottom>
        <vertical/>
        <horizontal style="double">
          <color rgb="FF3F3F3F"/>
        </horizontal>
      </border>
    </dxf>
    <dxf>
      <font>
        <b/>
        <i val="0"/>
        <strike val="0"/>
        <condense val="0"/>
        <extend val="0"/>
        <outline val="0"/>
        <shadow val="0"/>
        <u val="none"/>
        <vertAlign val="baseline"/>
        <sz val="10"/>
        <color auto="1"/>
        <name val="Verdana"/>
        <scheme val="none"/>
      </font>
      <numFmt numFmtId="164" formatCode="#,##0.00;[Red]\-#,##0.00"/>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0"/>
        <color auto="1"/>
        <name val="Verdana"/>
        <scheme val="none"/>
      </font>
      <numFmt numFmtId="169" formatCode="#,##0.00;[Red]\-\-#,##0.00"/>
      <fill>
        <patternFill patternType="none">
          <fgColor indexed="64"/>
          <bgColor auto="1"/>
        </patternFill>
      </fill>
      <alignment horizontal="general" vertical="bottom" textRotation="0" wrapText="0" indent="0" justifyLastLine="0" shrinkToFit="1" readingOrder="0"/>
      <border diagonalUp="0" diagonalDown="0">
        <left style="thin">
          <color indexed="64"/>
        </left>
        <right style="thin">
          <color indexed="64"/>
        </right>
        <top style="thin">
          <color indexed="64"/>
        </top>
        <bottom style="thin">
          <color indexed="64"/>
        </bottom>
        <vertical/>
        <horizontal style="thin">
          <color indexed="64"/>
        </horizontal>
      </border>
    </dxf>
    <dxf>
      <font>
        <b/>
        <i val="0"/>
        <strike val="0"/>
        <condense val="0"/>
        <extend val="0"/>
        <outline val="0"/>
        <shadow val="0"/>
        <u val="none"/>
        <vertAlign val="baseline"/>
        <sz val="10"/>
        <color auto="1"/>
        <name val="Verdana"/>
        <scheme val="none"/>
      </font>
      <numFmt numFmtId="168" formatCode="#,##0;[Red]#,##0"/>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0"/>
        <name val="Verdana"/>
        <scheme val="none"/>
      </font>
      <numFmt numFmtId="168" formatCode="#,##0;[Red]#,##0"/>
      <fill>
        <patternFill patternType="none">
          <fgColor indexed="64"/>
          <bgColor indexed="65"/>
        </patternFill>
      </fill>
      <alignment horizontal="general" vertical="bottom" textRotation="0" wrapText="0" indent="0" justifyLastLine="0" shrinkToFit="1" readingOrder="0"/>
      <border diagonalUp="0" diagonalDown="0">
        <left/>
        <right/>
        <top style="thin">
          <color indexed="64"/>
        </top>
        <bottom style="thin">
          <color indexed="64"/>
        </bottom>
      </border>
    </dxf>
    <dxf>
      <font>
        <b/>
        <i val="0"/>
        <strike val="0"/>
        <condense val="0"/>
        <extend val="0"/>
        <outline val="0"/>
        <shadow val="0"/>
        <u val="none"/>
        <vertAlign val="baseline"/>
        <sz val="10"/>
        <color auto="1"/>
        <name val="Verdana"/>
        <scheme val="none"/>
      </font>
      <numFmt numFmtId="164" formatCode="#,##0.00;[Red]\-#,##0.00"/>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0"/>
        <name val="Verdana"/>
        <scheme val="none"/>
      </font>
      <numFmt numFmtId="168" formatCode="#,##0;[Red]#,##0"/>
      <fill>
        <patternFill patternType="none">
          <fgColor indexed="64"/>
          <bgColor indexed="65"/>
        </patternFill>
      </fill>
      <alignment horizontal="general" vertical="bottom"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auto="1"/>
        <name val="Verdana"/>
        <scheme val="none"/>
      </font>
      <numFmt numFmtId="164" formatCode="#,##0.00;[Red]\-#,##0.00"/>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0"/>
        <name val="Verdana"/>
        <scheme val="none"/>
      </font>
      <numFmt numFmtId="168" formatCode="#,##0;[Red]#,##0"/>
      <fill>
        <patternFill patternType="none">
          <fgColor indexed="64"/>
          <bgColor auto="1"/>
        </patternFill>
      </fill>
      <alignment horizontal="general" vertical="bottom"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auto="1"/>
        <name val="Verdana"/>
        <scheme val="none"/>
      </font>
      <numFmt numFmtId="164" formatCode="#,##0.00;[Red]\-#,##0.00"/>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0"/>
        <color theme="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Verdana"/>
        <scheme val="none"/>
      </font>
      <numFmt numFmtId="164" formatCode="#,##0.00;[Red]\-#,##0.00"/>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0"/>
        <color auto="1"/>
        <name val="Verdana"/>
        <scheme val="none"/>
      </font>
      <fill>
        <patternFill patternType="none">
          <fgColor indexed="64"/>
          <bgColor indexed="65"/>
        </patternFill>
      </fill>
      <alignment horizontal="general" vertical="bottom" textRotation="0" wrapText="0" indent="0" justifyLastLine="0" shrinkToFit="1" readingOrder="0"/>
      <border diagonalUp="0" diagonalDown="0">
        <left style="double">
          <color rgb="FF3F3F3F"/>
        </left>
        <right style="thin">
          <color indexed="64"/>
        </right>
        <top style="thin">
          <color rgb="FF3F3F3F"/>
        </top>
        <bottom style="thin">
          <color rgb="FF3F3F3F"/>
        </bottom>
        <vertical/>
        <horizontal style="thin">
          <color rgb="FF3F3F3F"/>
        </horizontal>
      </border>
    </dxf>
    <dxf>
      <font>
        <b/>
        <i val="0"/>
        <strike val="0"/>
        <condense val="0"/>
        <extend val="0"/>
        <outline val="0"/>
        <shadow val="0"/>
        <u val="none"/>
        <vertAlign val="baseline"/>
        <sz val="10"/>
        <color auto="1"/>
        <name val="Verdana"/>
        <scheme val="none"/>
      </font>
      <numFmt numFmtId="164" formatCode="#,##0.00;[Red]\-#,##0.00"/>
      <fill>
        <patternFill patternType="solid">
          <fgColor indexed="64"/>
          <bgColor theme="5" tint="0.79998168889431442"/>
        </patternFill>
      </fill>
      <border diagonalUp="0" diagonalDown="0" outline="0">
        <left style="thin">
          <color indexed="64"/>
        </left>
        <right style="thin">
          <color indexed="64"/>
        </right>
        <top style="double">
          <color indexed="64"/>
        </top>
        <bottom style="thin">
          <color indexed="64"/>
        </bottom>
      </border>
    </dxf>
    <dxf>
      <font>
        <b val="0"/>
        <strike val="0"/>
        <outline val="0"/>
        <shadow val="0"/>
        <u val="none"/>
        <vertAlign val="baseline"/>
        <sz val="10"/>
        <color auto="1"/>
        <name val="Verdana"/>
        <scheme val="none"/>
      </font>
      <fill>
        <patternFill patternType="solid">
          <fgColor indexed="64"/>
          <bgColor theme="0" tint="-4.9989318521683403E-2"/>
        </patternFill>
      </fill>
      <alignment horizontal="general" vertical="bottom" textRotation="0" wrapText="0" indent="0" justifyLastLine="0" shrinkToFit="1" readingOrder="0"/>
      <border diagonalUp="0" diagonalDown="0">
        <left style="double">
          <color rgb="FF3F3F3F"/>
        </left>
        <right style="double">
          <color rgb="FF3F3F3F"/>
        </right>
        <top style="double">
          <color rgb="FF3F3F3F"/>
        </top>
        <bottom style="double">
          <color rgb="FF3F3F3F"/>
        </bottom>
        <vertical style="double">
          <color rgb="FF3F3F3F"/>
        </vertical>
        <horizontal style="double">
          <color rgb="FF3F3F3F"/>
        </horizontal>
      </border>
    </dxf>
    <dxf>
      <font>
        <b/>
        <i val="0"/>
        <strike val="0"/>
        <condense val="0"/>
        <extend val="0"/>
        <outline val="0"/>
        <shadow val="0"/>
        <u val="none"/>
        <vertAlign val="baseline"/>
        <sz val="8"/>
        <color auto="1"/>
        <name val="Verdana"/>
        <scheme val="none"/>
      </font>
      <numFmt numFmtId="164" formatCode="#,##0.00;[Red]\-#,##0.00"/>
      <fill>
        <patternFill patternType="solid">
          <fgColor indexed="64"/>
          <bgColor theme="5" tint="0.79998168889431442"/>
        </patternFill>
      </fill>
      <border diagonalUp="0" diagonalDown="0" outline="0">
        <left style="thin">
          <color indexed="64"/>
        </left>
        <right style="thin">
          <color indexed="64"/>
        </right>
        <top style="double">
          <color indexed="64"/>
        </top>
        <bottom style="thin">
          <color indexed="64"/>
        </bottom>
      </border>
    </dxf>
    <dxf>
      <font>
        <b val="0"/>
        <strike val="0"/>
        <outline val="0"/>
        <shadow val="0"/>
        <u val="none"/>
        <vertAlign val="baseline"/>
        <sz val="10"/>
        <color auto="1"/>
        <name val="Verdana"/>
        <scheme val="none"/>
      </font>
      <fill>
        <patternFill patternType="solid">
          <fgColor indexed="64"/>
          <bgColor theme="0" tint="-4.9989318521683403E-2"/>
        </patternFill>
      </fill>
      <alignment horizontal="general" vertical="bottom" textRotation="0" wrapText="0" indent="0" justifyLastLine="0" shrinkToFit="1" readingOrder="0"/>
      <border diagonalUp="0" diagonalDown="0">
        <left style="double">
          <color rgb="FF3F3F3F"/>
        </left>
        <right style="double">
          <color rgb="FF3F3F3F"/>
        </right>
        <top style="double">
          <color rgb="FF3F3F3F"/>
        </top>
        <bottom style="double">
          <color rgb="FF3F3F3F"/>
        </bottom>
        <vertical style="double">
          <color rgb="FF3F3F3F"/>
        </vertical>
        <horizontal style="double">
          <color rgb="FF3F3F3F"/>
        </horizontal>
      </border>
    </dxf>
    <dxf>
      <font>
        <b/>
        <i val="0"/>
        <strike val="0"/>
        <condense val="0"/>
        <extend val="0"/>
        <outline val="0"/>
        <shadow val="0"/>
        <u val="none"/>
        <vertAlign val="baseline"/>
        <sz val="10"/>
        <color auto="1"/>
        <name val="Verdana"/>
        <scheme val="none"/>
      </font>
      <numFmt numFmtId="164" formatCode="#,##0.00;[Red]\-#,##0.00"/>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numFmt numFmtId="19" formatCode="m/d/yyyy"/>
      <fill>
        <patternFill patternType="none">
          <fgColor indexed="64"/>
          <bgColor auto="1"/>
        </patternFill>
      </fill>
      <alignment horizontal="general" vertical="bottom" textRotation="0" wrapText="0" indent="0" justifyLastLine="0" shrinkToFit="1" readingOrder="0"/>
      <border diagonalUp="0" diagonalDown="0" outline="0">
        <left style="thin">
          <color indexed="64"/>
        </left>
        <right style="double">
          <color rgb="FF3F3F3F"/>
        </right>
        <top style="thin">
          <color indexed="64"/>
        </top>
        <bottom style="thin">
          <color indexed="64"/>
        </bottom>
      </border>
    </dxf>
    <dxf>
      <font>
        <b/>
        <i val="0"/>
        <strike val="0"/>
        <condense val="0"/>
        <extend val="0"/>
        <outline val="0"/>
        <shadow val="0"/>
        <u val="none"/>
        <vertAlign val="baseline"/>
        <sz val="10"/>
        <color auto="1"/>
        <name val="Verdana"/>
        <scheme val="none"/>
      </font>
      <numFmt numFmtId="164" formatCode="#,##0.00;[Red]\-#,##0.00"/>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Verdana"/>
        <scheme val="none"/>
      </font>
      <numFmt numFmtId="3" formatCode="#,##0"/>
      <fill>
        <patternFill patternType="solid">
          <fgColor indexed="64"/>
          <bgColor theme="7" tint="0.79998168889431442"/>
        </patternFill>
      </fill>
      <alignment horizontal="general" vertical="bottom"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border>
        <top style="thin">
          <color rgb="FF000000"/>
        </top>
      </border>
    </dxf>
    <dxf>
      <font>
        <b/>
      </font>
      <numFmt numFmtId="164" formatCode="#,##0.00;[Red]\-#,##0.00"/>
      <fill>
        <patternFill patternType="solid">
          <fgColor rgb="FF000000"/>
          <bgColor rgb="FFFCE4D6"/>
        </patternFill>
      </fill>
      <border diagonalUp="0" diagonalDown="0">
        <left style="thin">
          <color rgb="FF000000"/>
        </left>
        <right style="thin">
          <color rgb="FF000000"/>
        </right>
        <top/>
        <bottom/>
      </border>
    </dxf>
    <dxf>
      <alignment horizontal="general" vertical="bottom" textRotation="0" wrapText="0" indent="0" justifyLastLine="0" shrinkToFit="1" readingOrder="0"/>
    </dxf>
    <dxf>
      <font>
        <b val="0"/>
        <i val="0"/>
        <strike val="0"/>
        <condense val="0"/>
        <extend val="0"/>
        <outline val="0"/>
        <shadow val="0"/>
        <u val="none"/>
        <vertAlign val="baseline"/>
        <sz val="8"/>
        <color auto="1"/>
        <name val="Verdana"/>
        <scheme val="none"/>
      </font>
      <alignment horizontal="center" vertical="bottom" textRotation="0" indent="0" justifyLastLine="0" shrinkToFit="0" readingOrder="0"/>
    </dxf>
    <dxf>
      <font>
        <b/>
        <i val="0"/>
        <strike val="0"/>
        <condense val="0"/>
        <extend val="0"/>
        <outline val="0"/>
        <shadow val="0"/>
        <u val="none"/>
        <vertAlign val="baseline"/>
        <sz val="10"/>
        <color auto="1"/>
        <name val="Verdana"/>
        <scheme val="none"/>
      </font>
      <numFmt numFmtId="164" formatCode="#,##0.00;[Red]\-#,##0.00"/>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0"/>
        <color auto="1"/>
        <name val="Verdana"/>
        <scheme val="none"/>
      </font>
      <numFmt numFmtId="169" formatCode="#,##0.00;[Red]\-\-#,##0.00"/>
      <fill>
        <patternFill patternType="none">
          <fgColor indexed="64"/>
          <bgColor auto="1"/>
        </patternFill>
      </fill>
      <alignment horizontal="general" vertical="bottom"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Verdana"/>
        <scheme val="none"/>
      </font>
      <numFmt numFmtId="164" formatCode="#,##0.00;[Red]\-#,##0.00"/>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0"/>
        <color auto="1"/>
        <name val="Verdana"/>
        <scheme val="none"/>
      </font>
      <numFmt numFmtId="169" formatCode="#,##0.00;[Red]\-\-#,##0.00"/>
      <fill>
        <patternFill patternType="none">
          <fgColor indexed="64"/>
          <bgColor indexed="65"/>
        </patternFill>
      </fill>
      <alignment horizontal="general" vertical="bottom"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Verdana"/>
        <scheme val="none"/>
      </font>
      <numFmt numFmtId="164" formatCode="#,##0.00;[Red]\-#,##0.00"/>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0"/>
        <color auto="1"/>
        <name val="Verdana"/>
        <scheme val="none"/>
      </font>
      <fill>
        <patternFill patternType="none">
          <fgColor indexed="64"/>
          <bgColor auto="1"/>
        </patternFill>
      </fill>
      <alignment horizontal="general" vertical="bottom"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Verdana"/>
        <scheme val="none"/>
      </font>
      <numFmt numFmtId="164" formatCode="#,##0.00;[Red]\-#,##0.00"/>
      <fill>
        <patternFill patternType="solid">
          <fgColor indexed="64"/>
          <bgColor theme="5" tint="0.79998168889431442"/>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Verdana"/>
        <scheme val="none"/>
      </font>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Verdana"/>
        <scheme val="none"/>
      </font>
      <numFmt numFmtId="164" formatCode="#,##0.00;[Red]\-#,##0.00"/>
      <fill>
        <patternFill patternType="solid">
          <fgColor indexed="64"/>
          <bgColor theme="5" tint="0.79998168889431442"/>
        </patternFill>
      </fill>
      <alignment horizontal="general" vertical="bottom" textRotation="0" wrapText="0" indent="0" justifyLastLine="0" shrinkToFit="1"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auto="1"/>
        <name val="Verdana"/>
        <scheme val="none"/>
      </font>
      <numFmt numFmtId="3" formatCode="#,##0"/>
      <fill>
        <patternFill patternType="solid">
          <fgColor indexed="64"/>
          <bgColor theme="7" tint="0.79998168889431442"/>
        </patternFill>
      </fill>
      <alignment horizontal="general" vertical="bottom"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border>
        <top style="thin">
          <color indexed="64"/>
        </top>
      </border>
    </dxf>
    <dxf>
      <font>
        <b/>
      </font>
      <numFmt numFmtId="164" formatCode="#,##0.00;[Red]\-#,##0.00"/>
      <fill>
        <patternFill patternType="solid">
          <fgColor rgb="FF000000"/>
          <bgColor rgb="FFFCE4D6"/>
        </patternFill>
      </fill>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0"/>
        <color auto="1"/>
        <name val="Verdana"/>
        <scheme val="none"/>
      </font>
      <alignment horizontal="general" vertical="bottom" textRotation="0" wrapText="0" indent="0" justifyLastLine="0" shrinkToFit="1" readingOrder="0"/>
    </dxf>
    <dxf>
      <font>
        <b val="0"/>
        <i val="0"/>
        <strike val="0"/>
        <condense val="0"/>
        <extend val="0"/>
        <outline val="0"/>
        <shadow val="0"/>
        <u val="none"/>
        <vertAlign val="baseline"/>
        <sz val="8"/>
        <color auto="1"/>
        <name val="Verdana"/>
        <scheme val="none"/>
      </font>
      <alignment horizontal="center" vertical="bottom" textRotation="0" indent="0" justifyLastLine="0" shrinkToFit="0" readingOrder="0"/>
    </dxf>
    <dxf>
      <font>
        <b val="0"/>
        <strike val="0"/>
        <outline val="0"/>
        <shadow val="0"/>
        <u val="none"/>
        <vertAlign val="baseline"/>
        <sz val="10"/>
        <color auto="1"/>
        <name val="Verdana"/>
        <scheme val="none"/>
      </font>
      <numFmt numFmtId="169" formatCode="#,##0.00;[Red]\-\-#,##0.00"/>
      <fill>
        <patternFill patternType="solid">
          <fgColor indexed="64"/>
          <bgColor theme="5" tint="0.79998168889431442"/>
        </patternFill>
      </fill>
      <alignment horizontal="general" vertical="bottom"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0"/>
        <color auto="1"/>
        <name val="Verdana"/>
        <scheme val="none"/>
      </font>
      <numFmt numFmtId="168" formatCode="#,##0;[Red]#,##0"/>
      <fill>
        <patternFill patternType="none">
          <fgColor indexed="64"/>
          <bgColor indexed="65"/>
        </patternFill>
      </fill>
      <alignment horizontal="general" vertical="bottom"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0"/>
        <color auto="1"/>
        <name val="Verdana"/>
        <scheme val="none"/>
      </font>
      <numFmt numFmtId="168" formatCode="#,##0;[Red]#,##0"/>
      <fill>
        <patternFill patternType="none">
          <fgColor indexed="64"/>
          <bgColor indexed="65"/>
        </patternFill>
      </fill>
      <alignment horizontal="general" vertical="bottom"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0"/>
        <color auto="1"/>
        <name val="Verdana"/>
        <scheme val="none"/>
      </font>
      <numFmt numFmtId="168" formatCode="#,##0;[Red]#,##0"/>
      <fill>
        <patternFill patternType="none">
          <fgColor indexed="64"/>
          <bgColor indexed="65"/>
        </patternFill>
      </fill>
      <alignment horizontal="general" vertical="bottom"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0"/>
        <color auto="1"/>
        <name val="Verdana"/>
        <scheme val="none"/>
      </font>
      <fill>
        <patternFill patternType="none">
          <fgColor indexed="64"/>
          <bgColor indexed="65"/>
        </patternFill>
      </fill>
      <alignment horizontal="general" vertical="bottom"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0"/>
        <color auto="1"/>
        <name val="Verdana"/>
        <scheme val="none"/>
      </font>
      <numFmt numFmtId="19" formatCode="m/d/yyyy"/>
      <fill>
        <patternFill patternType="none">
          <fgColor indexed="64"/>
          <bgColor indexed="65"/>
        </patternFill>
      </fill>
      <alignment horizontal="general" vertical="bottom"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0"/>
        <color auto="1"/>
        <name val="Verdana"/>
        <scheme val="none"/>
      </font>
      <numFmt numFmtId="19" formatCode="m/d/yyyy"/>
      <fill>
        <patternFill patternType="none">
          <fgColor indexed="64"/>
          <bgColor indexed="65"/>
        </patternFill>
      </fill>
      <alignment horizontal="general" vertical="bottom"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0"/>
        <color auto="1"/>
        <name val="Verdana"/>
        <scheme val="none"/>
      </font>
      <border diagonalUp="0" diagonalDown="0" outline="0">
        <left style="thin">
          <color indexed="64"/>
        </left>
        <right style="thin">
          <color indexed="64"/>
        </right>
        <top style="thin">
          <color indexed="64"/>
        </top>
        <bottom style="thin">
          <color indexed="64"/>
        </bottom>
      </border>
    </dxf>
    <dxf>
      <border>
        <top style="thin">
          <color rgb="FF000000"/>
        </top>
      </border>
    </dxf>
    <dxf>
      <font>
        <b/>
      </font>
      <numFmt numFmtId="164" formatCode="#,##0.00;[Red]\-#,##0.00"/>
      <fill>
        <patternFill patternType="solid">
          <fgColor rgb="FF000000"/>
          <bgColor rgb="FFFCE4D6"/>
        </patternFill>
      </fill>
      <border diagonalUp="0" diagonalDown="0">
        <left style="thin">
          <color rgb="FF000000"/>
        </left>
        <right style="thin">
          <color rgb="FF000000"/>
        </right>
        <top/>
        <bottom/>
        <vertical style="thin">
          <color rgb="FF000000"/>
        </vertical>
        <horizontal style="thin">
          <color rgb="FF000000"/>
        </horizontal>
      </border>
    </dxf>
    <dxf>
      <border diagonalUp="0" diagonalDown="0">
        <left style="thin">
          <color rgb="FF000000"/>
        </left>
        <right style="thin">
          <color rgb="FF000000"/>
        </right>
        <top style="thin">
          <color rgb="FF000000"/>
        </top>
        <bottom style="thin">
          <color rgb="FF000000"/>
        </bottom>
      </border>
    </dxf>
    <dxf>
      <font>
        <b val="0"/>
        <strike val="0"/>
        <outline val="0"/>
        <shadow val="0"/>
        <u val="none"/>
        <vertAlign val="baseline"/>
        <sz val="10"/>
        <color auto="1"/>
        <name val="Verdana"/>
        <scheme val="none"/>
      </font>
      <alignment horizontal="general" vertical="bottom" textRotation="0" wrapText="0" indent="0" justifyLastLine="0" shrinkToFit="1" readingOrder="0"/>
    </dxf>
    <dxf>
      <border>
        <bottom style="thin">
          <color rgb="FF000000"/>
        </bottom>
      </border>
    </dxf>
    <dxf>
      <font>
        <b val="0"/>
        <i val="0"/>
        <strike val="0"/>
        <condense val="0"/>
        <extend val="0"/>
        <outline val="0"/>
        <shadow val="0"/>
        <u val="none"/>
        <vertAlign val="baseline"/>
        <sz val="8"/>
        <color auto="1"/>
        <name val="Verdana"/>
        <scheme val="none"/>
      </font>
      <alignment horizontal="center" vertical="bottom" textRotation="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font>
      <numFmt numFmtId="4" formatCode="#,##0.00"/>
      <alignment vertical="bottom" textRotation="0" wrapText="0" justifyLastLine="0" shrinkToFit="1" readingOrder="0"/>
      <border diagonalUp="0" diagonalDown="0">
        <left style="thin">
          <color indexed="64"/>
        </left>
        <right style="thin">
          <color indexed="64"/>
        </right>
        <top/>
        <bottom/>
        <vertical style="thin">
          <color indexed="64"/>
        </vertical>
        <horizontal/>
      </border>
    </dxf>
    <dxf>
      <font>
        <b/>
      </font>
      <numFmt numFmtId="4" formatCode="#,##0.00"/>
      <alignment horizontal="center" vertical="bottom" textRotation="0" wrapText="0" indent="0" justifyLastLine="0" shrinkToFit="1" readingOrder="0"/>
      <border diagonalUp="0" diagonalDown="0">
        <left style="thin">
          <color indexed="64"/>
        </left>
        <right style="thin">
          <color indexed="64"/>
        </right>
        <top/>
        <bottom/>
        <vertical style="thin">
          <color indexed="64"/>
        </vertical>
        <horizontal/>
      </border>
    </dxf>
    <dxf>
      <font>
        <b/>
      </font>
      <numFmt numFmtId="4" formatCode="#,##0.00"/>
      <alignment vertical="bottom" textRotation="0" wrapText="0" justifyLastLine="0" shrinkToFit="1" readingOrder="0"/>
      <border diagonalUp="0" diagonalDown="0">
        <left style="thin">
          <color indexed="64"/>
        </left>
        <right style="thin">
          <color indexed="64"/>
        </right>
        <top/>
        <bottom/>
        <vertical style="thin">
          <color indexed="64"/>
        </vertical>
        <horizontal/>
      </border>
    </dxf>
    <dxf>
      <font>
        <b/>
      </font>
      <numFmt numFmtId="4" formatCode="#,##0.00"/>
      <alignment vertical="bottom" textRotation="0" wrapText="0" justifyLastLine="0" shrinkToFit="1" readingOrder="0"/>
      <border diagonalUp="0" diagonalDown="0">
        <left style="thin">
          <color indexed="64"/>
        </left>
        <right style="thin">
          <color indexed="64"/>
        </right>
        <top/>
        <bottom/>
        <vertical style="thin">
          <color indexed="64"/>
        </vertical>
        <horizontal/>
      </border>
    </dxf>
    <dxf>
      <font>
        <b/>
      </font>
      <numFmt numFmtId="4" formatCode="#,##0.00"/>
      <alignment vertical="bottom" textRotation="0" wrapText="0" justifyLastLine="0" shrinkToFit="1" readingOrder="0"/>
      <border diagonalUp="0" diagonalDown="0">
        <left style="thin">
          <color indexed="64"/>
        </left>
        <right style="thin">
          <color indexed="64"/>
        </right>
        <top/>
        <bottom/>
        <vertical style="thin">
          <color indexed="64"/>
        </vertical>
        <horizontal/>
      </border>
    </dxf>
    <dxf>
      <font>
        <b/>
      </font>
      <numFmt numFmtId="4" formatCode="#,##0.00"/>
      <alignment vertical="bottom" textRotation="0" wrapText="0" justifyLastLine="0" shrinkToFit="1" readingOrder="0"/>
    </dxf>
    <dxf>
      <border>
        <bottom style="thin">
          <color indexed="64"/>
        </bottom>
      </border>
    </dxf>
    <dxf>
      <font>
        <b val="0"/>
        <i val="0"/>
        <strike val="0"/>
        <condense val="0"/>
        <extend val="0"/>
        <outline val="0"/>
        <shadow val="0"/>
        <u val="none"/>
        <vertAlign val="baseline"/>
        <sz val="10"/>
        <color theme="1"/>
        <name val="Verdana"/>
        <scheme val="none"/>
      </font>
      <fill>
        <patternFill patternType="solid">
          <fgColor indexed="64"/>
          <bgColor theme="4" tint="0.79998168889431442"/>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Verdana"/>
        <scheme val="none"/>
      </font>
      <numFmt numFmtId="164" formatCode="#,##0.00;[Red]\-#,##0.00"/>
      <fill>
        <patternFill patternType="solid">
          <fgColor indexed="64"/>
          <bgColor theme="5" tint="0.79998168889431442"/>
        </patternFill>
      </fill>
      <border diagonalUp="0" diagonalDown="0" outline="0">
        <left style="thin">
          <color indexed="64"/>
        </left>
        <right style="thin">
          <color indexed="64"/>
        </right>
        <top/>
        <bottom style="thin">
          <color indexed="64"/>
        </bottom>
      </border>
    </dxf>
    <dxf>
      <font>
        <b val="0"/>
        <strike val="0"/>
        <outline val="0"/>
        <shadow val="0"/>
        <u val="none"/>
        <vertAlign val="baseline"/>
        <sz val="10"/>
        <color auto="1"/>
        <name val="Verdana"/>
        <scheme val="none"/>
      </font>
      <numFmt numFmtId="169" formatCode="#,##0.00;[Red]\-\-#,##0.00"/>
      <fill>
        <patternFill patternType="none">
          <fgColor indexed="64"/>
          <bgColor indexed="65"/>
        </patternFill>
      </fill>
      <alignment horizontal="general" vertical="bottom"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Verdana"/>
        <scheme val="none"/>
      </font>
      <numFmt numFmtId="164" formatCode="#,##0.00;[Red]\-#,##0.00"/>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0" tint="-0.14999847407452621"/>
        <name val="Verdana"/>
        <scheme val="none"/>
      </font>
      <numFmt numFmtId="3" formatCode="#,##0"/>
      <fill>
        <patternFill patternType="solid">
          <fgColor indexed="64"/>
          <bgColor theme="7" tint="0.79998168889431442"/>
        </patternFill>
      </fill>
      <alignment horizontal="general" vertical="bottom" textRotation="0" wrapText="0" indent="0" justifyLastLine="0" shrinkToFit="1" readingOrder="0"/>
      <border diagonalUp="0" diagonalDown="0" outline="0">
        <left style="thin">
          <color theme="0" tint="-0.14996795556505021"/>
        </left>
        <right style="thin">
          <color indexed="64"/>
        </right>
        <top style="thin">
          <color indexed="64"/>
        </top>
        <bottom style="thin">
          <color indexed="64"/>
        </bottom>
      </border>
    </dxf>
    <dxf>
      <font>
        <b/>
        <i val="0"/>
        <strike val="0"/>
        <condense val="0"/>
        <extend val="0"/>
        <outline val="0"/>
        <shadow val="0"/>
        <u val="none"/>
        <vertAlign val="baseline"/>
        <sz val="10"/>
        <color auto="1"/>
        <name val="Verdana"/>
        <scheme val="none"/>
      </font>
      <numFmt numFmtId="164" formatCode="#,##0.00;[Red]\-#,##0.00"/>
      <fill>
        <patternFill patternType="solid">
          <fgColor rgb="FF000000"/>
          <bgColor theme="0" tint="-0.14999847407452621"/>
        </patternFill>
      </fill>
      <border diagonalUp="0" diagonalDown="0" outline="0">
        <left style="thin">
          <color theme="0" tint="-0.14996795556505021"/>
        </left>
        <right style="thin">
          <color indexed="64"/>
        </right>
        <top style="thin">
          <color theme="0" tint="-0.14996795556505021"/>
        </top>
        <bottom style="thin">
          <color indexed="64"/>
        </bottom>
      </border>
    </dxf>
    <dxf>
      <font>
        <strike val="0"/>
        <outline val="0"/>
        <shadow val="0"/>
        <u val="none"/>
        <vertAlign val="baseline"/>
        <sz val="10"/>
        <color theme="0" tint="-0.14999847407452621"/>
        <name val="Verdana"/>
        <scheme val="none"/>
      </font>
      <numFmt numFmtId="3" formatCode="#,##0"/>
      <fill>
        <patternFill patternType="solid">
          <fgColor indexed="64"/>
          <bgColor theme="0" tint="-0.14999847407452621"/>
        </patternFill>
      </fill>
      <alignment horizontal="general" vertical="bottom" textRotation="0" wrapText="0" indent="0" justifyLastLine="0" shrinkToFit="1" readingOrder="0"/>
      <border diagonalUp="0" diagonalDown="0">
        <left style="thin">
          <color theme="0" tint="-0.14996795556505021"/>
        </left>
        <right style="thin">
          <color indexed="64"/>
        </right>
        <top style="thin">
          <color theme="0" tint="-0.14996795556505021"/>
        </top>
        <bottom style="thin">
          <color theme="0" tint="-0.14996795556505021"/>
        </bottom>
        <vertical style="thin">
          <color theme="0" tint="-0.14996795556505021"/>
        </vertical>
        <horizontal style="thin">
          <color theme="0" tint="-0.14996795556505021"/>
        </horizontal>
      </border>
    </dxf>
    <dxf>
      <font>
        <b/>
        <i val="0"/>
        <strike val="0"/>
        <condense val="0"/>
        <extend val="0"/>
        <outline val="0"/>
        <shadow val="0"/>
        <u val="none"/>
        <vertAlign val="baseline"/>
        <sz val="10"/>
        <color auto="1"/>
        <name val="Verdana"/>
        <scheme val="none"/>
      </font>
      <numFmt numFmtId="164" formatCode="#,##0.00;[Red]\-#,##0.00"/>
      <fill>
        <patternFill patternType="solid">
          <fgColor rgb="FF000000"/>
          <bgColor theme="0" tint="-0.14999847407452621"/>
        </patternFill>
      </fill>
      <border diagonalUp="0" diagonalDown="0" outline="0">
        <left style="thin">
          <color theme="0" tint="-0.14996795556505021"/>
        </left>
        <right style="thin">
          <color theme="0" tint="-0.14996795556505021"/>
        </right>
        <top style="thin">
          <color theme="0" tint="-0.14996795556505021"/>
        </top>
        <bottom style="thin">
          <color indexed="64"/>
        </bottom>
      </border>
    </dxf>
    <dxf>
      <font>
        <b val="0"/>
        <i val="0"/>
        <strike val="0"/>
        <condense val="0"/>
        <extend val="0"/>
        <outline val="0"/>
        <shadow val="0"/>
        <u val="none"/>
        <vertAlign val="baseline"/>
        <sz val="10"/>
        <color theme="0" tint="-0.14999847407452621"/>
        <name val="Verdana"/>
        <scheme val="none"/>
      </font>
      <numFmt numFmtId="3" formatCode="#,##0"/>
      <fill>
        <patternFill patternType="solid">
          <fgColor indexed="64"/>
          <bgColor theme="0" tint="-0.14999847407452621"/>
        </patternFill>
      </fill>
      <alignment horizontal="general" vertical="bottom" textRotation="0" wrapText="0" indent="0" justifyLastLine="0" shrinkToFit="1"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i val="0"/>
        <strike val="0"/>
        <condense val="0"/>
        <extend val="0"/>
        <outline val="0"/>
        <shadow val="0"/>
        <u val="none"/>
        <vertAlign val="baseline"/>
        <sz val="10"/>
        <color auto="1"/>
        <name val="Verdana"/>
        <scheme val="none"/>
      </font>
      <numFmt numFmtId="164" formatCode="#,##0.00;[Red]\-#,##0.00"/>
      <fill>
        <patternFill patternType="solid">
          <fgColor rgb="FF000000"/>
          <bgColor theme="0" tint="-0.14999847407452621"/>
        </patternFill>
      </fill>
      <border diagonalUp="0" diagonalDown="0" outline="0">
        <left style="thin">
          <color indexed="64"/>
        </left>
        <right style="thin">
          <color theme="0" tint="-0.14996795556505021"/>
        </right>
        <top style="thin">
          <color theme="0" tint="-0.14996795556505021"/>
        </top>
        <bottom style="thin">
          <color indexed="64"/>
        </bottom>
      </border>
    </dxf>
    <dxf>
      <font>
        <strike val="0"/>
        <outline val="0"/>
        <shadow val="0"/>
        <u val="none"/>
        <vertAlign val="baseline"/>
        <sz val="10"/>
        <color theme="0" tint="-0.14999847407452621"/>
        <name val="Verdana"/>
        <scheme val="none"/>
      </font>
      <numFmt numFmtId="3" formatCode="#,##0"/>
      <fill>
        <patternFill patternType="solid">
          <fgColor indexed="64"/>
          <bgColor theme="0" tint="-0.14999847407452621"/>
        </patternFill>
      </fill>
      <alignment horizontal="general" vertical="bottom" textRotation="0" wrapText="0" indent="0" justifyLastLine="0" shrinkToFit="1" readingOrder="0"/>
      <border diagonalUp="0" diagonalDown="0">
        <left style="thin">
          <color indexed="64"/>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i val="0"/>
        <strike val="0"/>
        <condense val="0"/>
        <extend val="0"/>
        <outline val="0"/>
        <shadow val="0"/>
        <u val="none"/>
        <vertAlign val="baseline"/>
        <sz val="10"/>
        <color auto="1"/>
        <name val="Verdana"/>
        <scheme val="none"/>
      </font>
      <numFmt numFmtId="164" formatCode="#,##0.00;[Red]\-#,##0.00"/>
      <fill>
        <patternFill patternType="solid">
          <fgColor indexed="64"/>
          <bgColor theme="5" tint="0.79998168889431442"/>
        </patternFill>
      </fill>
      <border diagonalUp="0" diagonalDown="0" outline="0">
        <left style="thin">
          <color indexed="64"/>
        </left>
        <right style="thin">
          <color indexed="64"/>
        </right>
        <top/>
        <bottom style="thin">
          <color indexed="64"/>
        </bottom>
      </border>
    </dxf>
    <dxf>
      <font>
        <b val="0"/>
        <strike val="0"/>
        <outline val="0"/>
        <shadow val="0"/>
        <u val="none"/>
        <vertAlign val="baseline"/>
        <sz val="10"/>
        <color auto="1"/>
        <name val="Verdana"/>
        <scheme val="none"/>
      </font>
      <numFmt numFmtId="169" formatCode="#,##0.00;[Red]\-\-#,##0.00"/>
      <fill>
        <patternFill patternType="none">
          <fgColor indexed="64"/>
          <bgColor indexed="65"/>
        </patternFill>
      </fill>
      <alignment horizontal="general" vertical="bottom" textRotation="0" wrapText="0" indent="0" justifyLastLine="0" shrinkToFit="1" readingOrder="0"/>
      <border diagonalUp="0" diagonalDown="0" outline="0">
        <left style="thin">
          <color indexed="64"/>
        </left>
        <right style="thin">
          <color theme="0" tint="-0.14996795556505021"/>
        </right>
        <top style="thin">
          <color indexed="64"/>
        </top>
        <bottom style="thin">
          <color indexed="64"/>
        </bottom>
      </border>
    </dxf>
    <dxf>
      <font>
        <b/>
        <i val="0"/>
        <strike val="0"/>
        <condense val="0"/>
        <extend val="0"/>
        <outline val="0"/>
        <shadow val="0"/>
        <u val="none"/>
        <vertAlign val="baseline"/>
        <sz val="8"/>
        <color auto="1"/>
        <name val="Verdana"/>
        <scheme val="none"/>
      </font>
      <numFmt numFmtId="164" formatCode="#,##0.00;[Red]\-#,##0.00"/>
      <fill>
        <patternFill patternType="solid">
          <fgColor indexed="64"/>
          <bgColor theme="5" tint="0.79998168889431442"/>
        </patternFill>
      </fill>
      <border diagonalUp="0" diagonalDown="0" outline="0">
        <left style="thin">
          <color indexed="64"/>
        </left>
        <right style="thin">
          <color indexed="64"/>
        </right>
        <top/>
        <bottom style="thin">
          <color indexed="64"/>
        </bottom>
      </border>
    </dxf>
    <dxf>
      <font>
        <b val="0"/>
        <strike val="0"/>
        <outline val="0"/>
        <shadow val="0"/>
        <u val="none"/>
        <vertAlign val="baseline"/>
        <sz val="10"/>
        <color auto="1"/>
        <name val="Verdana"/>
        <scheme val="none"/>
      </font>
      <fill>
        <patternFill patternType="none">
          <fgColor indexed="64"/>
          <bgColor auto="1"/>
        </patternFill>
      </fill>
      <alignment horizontal="general" vertical="bottom"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Verdana"/>
        <scheme val="none"/>
      </font>
      <fill>
        <patternFill patternType="solid">
          <fgColor rgb="FF000000"/>
          <bgColor theme="0" tint="-0.14999847407452621"/>
        </patternFill>
      </fill>
      <border diagonalUp="0" diagonalDown="0" outline="0">
        <left style="thin">
          <color indexed="64"/>
        </left>
        <right style="thin">
          <color indexed="64"/>
        </right>
        <top style="thin">
          <color theme="0" tint="-0.14996795556505021"/>
        </top>
        <bottom style="thin">
          <color indexed="64"/>
        </bottom>
      </border>
    </dxf>
    <dxf>
      <font>
        <strike val="0"/>
        <outline val="0"/>
        <shadow val="0"/>
        <u val="none"/>
        <vertAlign val="baseline"/>
        <sz val="10"/>
        <color theme="0" tint="-0.14999847407452621"/>
        <name val="Verdana"/>
        <scheme val="none"/>
      </font>
      <numFmt numFmtId="3" formatCode="#,##0"/>
      <fill>
        <patternFill patternType="solid">
          <fgColor indexed="64"/>
          <bgColor theme="0" tint="-0.14999847407452621"/>
        </patternFill>
      </fill>
      <alignment horizontal="general" vertical="bottom" textRotation="0" wrapText="0" indent="0" justifyLastLine="0" shrinkToFit="1" readingOrder="0"/>
      <border diagonalUp="0" diagonalDown="0">
        <left style="thin">
          <color indexed="64"/>
        </left>
        <right style="thin">
          <color indexed="64"/>
        </right>
        <top style="thin">
          <color theme="0" tint="-0.14996795556505021"/>
        </top>
        <bottom style="thin">
          <color theme="0" tint="-0.14996795556505021"/>
        </bottom>
        <vertical/>
        <horizontal/>
      </border>
    </dxf>
    <dxf>
      <font>
        <b/>
        <i val="0"/>
        <strike val="0"/>
        <condense val="0"/>
        <extend val="0"/>
        <outline val="0"/>
        <shadow val="0"/>
        <u val="none"/>
        <vertAlign val="baseline"/>
        <sz val="8"/>
        <color auto="1"/>
        <name val="Verdana"/>
        <scheme val="none"/>
      </font>
      <numFmt numFmtId="164" formatCode="#,##0.00;[Red]\-#,##0.00"/>
      <fill>
        <patternFill patternType="solid">
          <fgColor indexed="64"/>
          <bgColor theme="5" tint="0.79998168889431442"/>
        </patternFill>
      </fill>
      <alignment horizontal="general" vertical="bottom" textRotation="0" wrapText="1"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10"/>
        <color auto="1"/>
        <name val="Verdana"/>
        <scheme val="none"/>
      </font>
      <border outline="0">
        <right style="thin">
          <color indexed="64"/>
        </right>
      </border>
    </dxf>
    <dxf>
      <border>
        <top style="thin">
          <color rgb="FF000000"/>
        </top>
      </border>
    </dxf>
    <dxf>
      <font>
        <b/>
        <strike val="0"/>
        <outline val="0"/>
        <shadow val="0"/>
        <u val="none"/>
        <vertAlign val="baseline"/>
        <color auto="1"/>
        <name val="Verdana"/>
        <scheme val="none"/>
      </font>
      <numFmt numFmtId="164" formatCode="#,##0.00;[Red]\-#,##0.00"/>
      <fill>
        <patternFill patternType="solid">
          <fgColor rgb="FF000000"/>
          <bgColor rgb="FFFCE4D6"/>
        </patternFill>
      </fill>
      <border diagonalUp="0" diagonalDown="0" outline="0">
        <left style="thin">
          <color rgb="FF000000"/>
        </left>
        <right style="thin">
          <color rgb="FF000000"/>
        </right>
        <top/>
        <bottom/>
      </border>
    </dxf>
    <dxf>
      <alignment horizontal="general" vertical="bottom" textRotation="0" wrapText="0" indent="0" justifyLastLine="0" shrinkToFit="1" readingOrder="0"/>
    </dxf>
    <dxf>
      <font>
        <b val="0"/>
        <i val="0"/>
        <strike val="0"/>
        <condense val="0"/>
        <extend val="0"/>
        <outline val="0"/>
        <shadow val="0"/>
        <u val="none"/>
        <vertAlign val="baseline"/>
        <sz val="8"/>
        <color auto="1"/>
        <name val="Verdana"/>
        <scheme val="none"/>
      </font>
      <alignment horizontal="center" vertical="bottom" textRotation="0" indent="0" justifyLastLine="0" shrinkToFit="0" readingOrder="0"/>
    </dxf>
    <dxf>
      <font>
        <b/>
        <i val="0"/>
        <strike val="0"/>
        <condense val="0"/>
        <extend val="0"/>
        <outline val="0"/>
        <shadow val="0"/>
        <u val="none"/>
        <vertAlign val="baseline"/>
        <sz val="10"/>
        <color auto="1"/>
        <name val="Verdana"/>
        <scheme val="none"/>
      </font>
      <numFmt numFmtId="164" formatCode="#,##0.00;[Red]\-#,##0.00"/>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0"/>
        <color auto="1"/>
        <name val="Verdana"/>
        <scheme val="none"/>
      </font>
      <numFmt numFmtId="169" formatCode="#,##0.00;[Red]\-\-#,##0.00"/>
      <fill>
        <patternFill patternType="solid">
          <fgColor indexed="64"/>
          <bgColor theme="5" tint="0.79998168889431442"/>
        </patternFill>
      </fill>
      <alignment horizontal="general" vertical="bottom" textRotation="0" wrapText="0" indent="0" justifyLastLine="0" shrinkToFit="1"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Verdana"/>
        <scheme val="none"/>
      </font>
      <numFmt numFmtId="4" formatCode="#,##0.00"/>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general" vertical="bottom"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Verdana"/>
        <scheme val="none"/>
      </font>
      <numFmt numFmtId="4" formatCode="#,##0.00"/>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general" vertical="bottom"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Verdana"/>
        <scheme val="none"/>
      </font>
      <numFmt numFmtId="4" formatCode="#,##0.00"/>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general" vertical="bottom"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Verdana"/>
        <scheme val="none"/>
      </font>
      <numFmt numFmtId="4" formatCode="#,##0.00"/>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general" vertical="bottom"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Verdana"/>
        <scheme val="none"/>
      </font>
      <numFmt numFmtId="164" formatCode="#,##0.00;[Red]\-#,##0.00"/>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0"/>
        <color auto="1"/>
        <name val="Verdana"/>
        <scheme val="none"/>
      </font>
      <fill>
        <patternFill patternType="none">
          <fgColor indexed="64"/>
          <bgColor indexed="65"/>
        </patternFill>
      </fill>
      <alignment horizontal="general" vertical="bottom"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Verdana"/>
        <scheme val="none"/>
      </font>
      <numFmt numFmtId="164" formatCode="#,##0.00;[Red]\-#,##0.00"/>
      <fill>
        <patternFill patternType="solid">
          <fgColor indexed="64"/>
          <bgColor theme="5" tint="0.79998168889431442"/>
        </patternFill>
      </fill>
      <border diagonalUp="0" diagonalDown="0" outline="0">
        <left/>
        <right style="thin">
          <color indexed="64"/>
        </right>
        <top style="thin">
          <color indexed="64"/>
        </top>
        <bottom style="thin">
          <color indexed="64"/>
        </bottom>
      </border>
    </dxf>
    <dxf>
      <font>
        <b val="0"/>
        <strike val="0"/>
        <outline val="0"/>
        <shadow val="0"/>
        <u val="none"/>
        <vertAlign val="baseline"/>
        <sz val="10"/>
        <color auto="1"/>
        <name val="Verdana"/>
        <scheme val="none"/>
      </font>
      <fill>
        <patternFill patternType="none">
          <fgColor indexed="64"/>
          <bgColor indexed="65"/>
        </patternFill>
      </fill>
      <alignment horizontal="general" vertical="bottom" textRotation="0" wrapText="0" indent="0" justifyLastLine="0" shrinkToFit="1" readingOrder="0"/>
      <border diagonalUp="0" diagonalDown="0" outline="0">
        <left style="thin">
          <color theme="0" tint="-0.14996795556505021"/>
        </left>
        <right style="thin">
          <color indexed="64"/>
        </right>
        <top style="thin">
          <color indexed="64"/>
        </top>
        <bottom style="thin">
          <color indexed="64"/>
        </bottom>
      </border>
    </dxf>
    <dxf>
      <font>
        <b/>
        <i val="0"/>
        <strike val="0"/>
        <condense val="0"/>
        <extend val="0"/>
        <outline val="0"/>
        <shadow val="0"/>
        <u val="none"/>
        <vertAlign val="baseline"/>
        <sz val="10"/>
        <color theme="0" tint="-0.14999847407452621"/>
        <name val="Verdana"/>
        <scheme val="none"/>
      </font>
      <numFmt numFmtId="164" formatCode="#,##0.00;[Red]\-#,##0.00"/>
      <fill>
        <patternFill patternType="solid">
          <fgColor indexed="64"/>
          <bgColor theme="0" tint="-0.14999847407452621"/>
        </patternFill>
      </fill>
      <border diagonalUp="0" diagonalDown="0" outline="0">
        <left style="thin">
          <color indexed="64"/>
        </left>
        <right style="thin">
          <color indexed="64"/>
        </right>
        <top style="thin">
          <color theme="0" tint="-0.14996795556505021"/>
        </top>
        <bottom style="thin">
          <color indexed="64"/>
        </bottom>
      </border>
    </dxf>
    <dxf>
      <font>
        <b val="0"/>
        <i val="0"/>
        <strike val="0"/>
        <condense val="0"/>
        <extend val="0"/>
        <outline val="0"/>
        <shadow val="0"/>
        <u val="none"/>
        <vertAlign val="baseline"/>
        <sz val="10"/>
        <color theme="0" tint="-0.14999847407452621"/>
        <name val="Verdana"/>
        <scheme val="none"/>
      </font>
      <numFmt numFmtId="19" formatCode="m/d/yyyy"/>
      <fill>
        <patternFill patternType="solid">
          <fgColor indexed="64"/>
          <bgColor theme="0" tint="-0.14999847407452621"/>
        </patternFill>
      </fill>
      <alignment horizontal="general" vertical="bottom" textRotation="0" wrapText="0" indent="0" justifyLastLine="0" shrinkToFit="1" readingOrder="0"/>
      <border diagonalUp="0" diagonalDown="0">
        <left style="thin">
          <color indexed="64"/>
        </left>
        <right style="thin">
          <color indexed="64"/>
        </right>
        <top style="thin">
          <color theme="0" tint="-0.14996795556505021"/>
        </top>
        <bottom style="thin">
          <color theme="0" tint="-0.14996795556505021"/>
        </bottom>
        <vertical/>
        <horizontal style="thin">
          <color theme="0" tint="-0.14996795556505021"/>
        </horizontal>
      </border>
    </dxf>
    <dxf>
      <font>
        <b/>
        <i val="0"/>
        <strike val="0"/>
        <condense val="0"/>
        <extend val="0"/>
        <outline val="0"/>
        <shadow val="0"/>
        <u val="none"/>
        <vertAlign val="baseline"/>
        <sz val="8"/>
        <color auto="1"/>
        <name val="Verdana"/>
        <scheme val="none"/>
      </font>
      <numFmt numFmtId="164" formatCode="#,##0.00;[Red]\-#,##0.00"/>
      <fill>
        <patternFill patternType="solid">
          <fgColor indexed="64"/>
          <bgColor theme="5" tint="0.79998168889431442"/>
        </patternFill>
      </fill>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auto="1"/>
      </font>
      <border outline="0">
        <right style="thin">
          <color theme="0" tint="-0.14996795556505021"/>
        </right>
      </border>
    </dxf>
    <dxf>
      <border>
        <top style="thin">
          <color indexed="64"/>
        </top>
      </border>
    </dxf>
    <dxf>
      <font>
        <b/>
        <strike val="0"/>
        <outline val="0"/>
        <shadow val="0"/>
        <u val="none"/>
        <vertAlign val="baseline"/>
        <color auto="1"/>
        <name val="Verdana"/>
        <scheme val="none"/>
      </font>
      <numFmt numFmtId="164" formatCode="#,##0.00;[Red]\-#,##0.00"/>
      <fill>
        <patternFill patternType="solid">
          <fgColor rgb="FF000000"/>
          <bgColor rgb="FFFCE4D6"/>
        </patternFill>
      </fill>
      <border diagonalUp="0" diagonalDown="0" outline="0">
        <left style="thin">
          <color indexed="64"/>
        </left>
        <right style="thin">
          <color indexed="64"/>
        </right>
        <top/>
        <bottom/>
      </border>
    </dxf>
    <dxf>
      <font>
        <strike val="0"/>
        <outline val="0"/>
        <shadow val="0"/>
        <u val="none"/>
        <vertAlign val="baseline"/>
        <sz val="10"/>
        <color auto="1"/>
      </font>
      <alignment horizontal="general" vertical="bottom" textRotation="0" wrapText="0" indent="0" justifyLastLine="0" shrinkToFit="1" readingOrder="0"/>
    </dxf>
    <dxf>
      <font>
        <b val="0"/>
        <i val="0"/>
        <strike val="0"/>
        <condense val="0"/>
        <extend val="0"/>
        <outline val="0"/>
        <shadow val="0"/>
        <u val="none"/>
        <vertAlign val="baseline"/>
        <sz val="8"/>
        <color auto="1"/>
        <name val="Verdana"/>
        <scheme val="none"/>
      </font>
      <alignment horizontal="center" vertical="bottom" textRotation="0" indent="0" justifyLastLine="0" shrinkToFit="0" readingOrder="0"/>
    </dxf>
    <dxf>
      <font>
        <b/>
        <i val="0"/>
        <strike val="0"/>
        <condense val="0"/>
        <extend val="0"/>
        <outline val="0"/>
        <shadow val="0"/>
        <u val="none"/>
        <vertAlign val="baseline"/>
        <sz val="10"/>
        <color auto="1"/>
        <name val="Verdana"/>
        <scheme val="none"/>
      </font>
      <numFmt numFmtId="164" formatCode="#,##0.00;[Red]\-#,##0.00"/>
      <fill>
        <patternFill patternType="solid">
          <fgColor indexed="64"/>
          <bgColor theme="5" tint="0.79998168889431442"/>
        </patternFill>
      </fill>
      <border diagonalUp="0" diagonalDown="0" outline="0">
        <left/>
        <right/>
        <top style="thin">
          <color indexed="64"/>
        </top>
        <bottom/>
      </border>
    </dxf>
    <dxf>
      <font>
        <b val="0"/>
        <strike val="0"/>
        <outline val="0"/>
        <shadow val="0"/>
        <u val="none"/>
        <vertAlign val="baseline"/>
        <sz val="10"/>
        <color auto="1"/>
        <name val="Verdana"/>
        <scheme val="none"/>
      </font>
      <numFmt numFmtId="169" formatCode="#,##0.00;[Red]\-\-#,##0.00"/>
      <fill>
        <patternFill patternType="solid">
          <fgColor indexed="64"/>
          <bgColor theme="5" tint="0.79998168889431442"/>
        </patternFill>
      </fill>
      <alignment horizontal="general" vertical="bottom" textRotation="0" wrapText="0" indent="0" justifyLastLine="0" shrinkToFit="1" readingOrder="0"/>
      <border diagonalUp="0" diagonalDown="0" outline="0">
        <left style="thin">
          <color theme="0" tint="-0.14996795556505021"/>
        </left>
        <right/>
        <top style="thin">
          <color indexed="64"/>
        </top>
        <bottom style="thin">
          <color indexed="64"/>
        </bottom>
      </border>
    </dxf>
    <dxf>
      <font>
        <b/>
        <i val="0"/>
        <strike val="0"/>
        <condense val="0"/>
        <extend val="0"/>
        <outline val="0"/>
        <shadow val="0"/>
        <u val="none"/>
        <vertAlign val="baseline"/>
        <sz val="10"/>
        <color theme="0" tint="-0.14999847407452621"/>
        <name val="Verdana"/>
        <scheme val="none"/>
      </font>
      <numFmt numFmtId="168" formatCode="#,##0;[Red]#,##0"/>
      <fill>
        <patternFill patternType="solid">
          <fgColor indexed="64"/>
          <bgColor theme="0" tint="-0.14999847407452621"/>
        </patternFill>
      </fill>
      <border diagonalUp="0" diagonalDown="0" outline="0">
        <left style="thin">
          <color indexed="64"/>
        </left>
        <right style="thin">
          <color indexed="64"/>
        </right>
        <top style="thin">
          <color theme="0" tint="-0.14996795556505021"/>
        </top>
        <bottom style="thin">
          <color indexed="64"/>
        </bottom>
      </border>
    </dxf>
    <dxf>
      <font>
        <b val="0"/>
        <i val="0"/>
        <strike val="0"/>
        <condense val="0"/>
        <extend val="0"/>
        <outline val="0"/>
        <shadow val="0"/>
        <u val="none"/>
        <vertAlign val="baseline"/>
        <sz val="10"/>
        <color theme="0" tint="-0.14999847407452621"/>
        <name val="Verdana"/>
        <scheme val="none"/>
      </font>
      <numFmt numFmtId="168" formatCode="#,##0;[Red]#,##0"/>
      <fill>
        <patternFill patternType="solid">
          <fgColor indexed="64"/>
          <bgColor theme="0" tint="-0.14999847407452621"/>
        </patternFill>
      </fill>
      <alignment horizontal="general" vertical="bottom" textRotation="0" wrapText="0" indent="0" justifyLastLine="0" shrinkToFit="1" readingOrder="0"/>
      <border diagonalUp="0" diagonalDown="0">
        <left style="thin">
          <color indexed="64"/>
        </left>
        <right style="thin">
          <color indexed="64"/>
        </right>
        <top style="thin">
          <color theme="0" tint="-0.14996795556505021"/>
        </top>
        <bottom style="thin">
          <color theme="0" tint="-0.14996795556505021"/>
        </bottom>
        <vertical/>
        <horizontal style="thin">
          <color theme="0" tint="-0.14996795556505021"/>
        </horizontal>
      </border>
    </dxf>
    <dxf>
      <font>
        <b/>
        <i val="0"/>
        <strike val="0"/>
        <condense val="0"/>
        <extend val="0"/>
        <outline val="0"/>
        <shadow val="0"/>
        <u val="none"/>
        <vertAlign val="baseline"/>
        <sz val="10"/>
        <color auto="1"/>
        <name val="Verdana"/>
        <scheme val="none"/>
      </font>
      <numFmt numFmtId="168" formatCode="#,##0;[Red]#,##0"/>
      <fill>
        <patternFill patternType="solid">
          <fgColor indexed="64"/>
          <bgColor theme="5" tint="0.79998168889431442"/>
        </patternFill>
      </fill>
      <border diagonalUp="0" diagonalDown="0" outline="0">
        <left style="thin">
          <color indexed="64"/>
        </left>
        <right/>
        <top style="thin">
          <color indexed="64"/>
        </top>
        <bottom/>
      </border>
    </dxf>
    <dxf>
      <font>
        <b val="0"/>
        <strike val="0"/>
        <outline val="0"/>
        <shadow val="0"/>
        <u val="none"/>
        <vertAlign val="baseline"/>
        <sz val="10"/>
        <color auto="1"/>
        <name val="Verdana"/>
        <scheme val="none"/>
      </font>
      <numFmt numFmtId="168" formatCode="#,##0;[Red]#,##0"/>
      <fill>
        <patternFill patternType="none">
          <fgColor indexed="64"/>
          <bgColor indexed="65"/>
        </patternFill>
      </fill>
      <alignment horizontal="general" vertical="bottom" textRotation="0" wrapText="0" indent="0" justifyLastLine="0" shrinkToFit="1" readingOrder="0"/>
      <border diagonalUp="0" diagonalDown="0" outline="0">
        <left style="thin">
          <color indexed="64"/>
        </left>
        <right style="thin">
          <color theme="0" tint="-0.14996795556505021"/>
        </right>
        <top style="thin">
          <color indexed="64"/>
        </top>
        <bottom style="thin">
          <color indexed="64"/>
        </bottom>
      </border>
    </dxf>
    <dxf>
      <font>
        <b/>
        <i val="0"/>
        <strike val="0"/>
        <condense val="0"/>
        <extend val="0"/>
        <outline val="0"/>
        <shadow val="0"/>
        <u val="none"/>
        <vertAlign val="baseline"/>
        <sz val="10"/>
        <color auto="1"/>
        <name val="Verdana"/>
        <scheme val="none"/>
      </font>
      <numFmt numFmtId="164" formatCode="#,##0.00;[Red]\-#,##0.00"/>
      <fill>
        <patternFill patternType="solid">
          <fgColor indexed="64"/>
          <bgColor theme="5" tint="0.79998168889431442"/>
        </patternFill>
      </fill>
      <border diagonalUp="0" diagonalDown="0" outline="0">
        <left style="thin">
          <color indexed="64"/>
        </left>
        <right style="thin">
          <color indexed="64"/>
        </right>
        <top style="thin">
          <color indexed="64"/>
        </top>
        <bottom/>
      </border>
    </dxf>
    <dxf>
      <font>
        <b val="0"/>
        <strike val="0"/>
        <outline val="0"/>
        <shadow val="0"/>
        <u val="none"/>
        <vertAlign val="baseline"/>
        <sz val="10"/>
        <color auto="1"/>
        <name val="Verdana"/>
        <scheme val="none"/>
      </font>
      <numFmt numFmtId="168" formatCode="#,##0;[Red]#,##0"/>
      <fill>
        <patternFill patternType="none">
          <fgColor indexed="64"/>
          <bgColor indexed="65"/>
        </patternFill>
      </fill>
      <alignment horizontal="general" vertical="bottom"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Verdana"/>
        <scheme val="none"/>
      </font>
      <numFmt numFmtId="164" formatCode="#,##0.00;[Red]\-#,##0.00"/>
      <fill>
        <patternFill patternType="solid">
          <fgColor indexed="64"/>
          <bgColor theme="5" tint="0.79998168889431442"/>
        </patternFill>
      </fill>
      <border diagonalUp="0" diagonalDown="0" outline="0">
        <left style="thin">
          <color indexed="64"/>
        </left>
        <right style="thin">
          <color indexed="64"/>
        </right>
        <top style="thin">
          <color indexed="64"/>
        </top>
        <bottom/>
      </border>
    </dxf>
    <dxf>
      <font>
        <b val="0"/>
        <strike val="0"/>
        <outline val="0"/>
        <shadow val="0"/>
        <u val="none"/>
        <vertAlign val="baseline"/>
        <sz val="10"/>
        <color auto="1"/>
        <name val="Verdana"/>
        <scheme val="none"/>
      </font>
      <numFmt numFmtId="168" formatCode="#,##0;[Red]#,##0"/>
      <fill>
        <patternFill patternType="none">
          <fgColor indexed="64"/>
          <bgColor indexed="65"/>
        </patternFill>
      </fill>
      <alignment horizontal="general" vertical="bottom"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Verdana"/>
        <scheme val="none"/>
      </font>
      <numFmt numFmtId="164" formatCode="#,##0.00;[Red]\-#,##0.00"/>
      <fill>
        <patternFill patternType="solid">
          <fgColor indexed="64"/>
          <bgColor theme="5" tint="0.79998168889431442"/>
        </patternFill>
      </fill>
      <border diagonalUp="0" diagonalDown="0" outline="0">
        <left style="thin">
          <color indexed="64"/>
        </left>
        <right style="thin">
          <color indexed="64"/>
        </right>
        <top style="thin">
          <color indexed="64"/>
        </top>
        <bottom/>
      </border>
    </dxf>
    <dxf>
      <font>
        <b val="0"/>
        <strike val="0"/>
        <outline val="0"/>
        <shadow val="0"/>
        <u val="none"/>
        <vertAlign val="baseline"/>
        <sz val="10"/>
        <color auto="1"/>
        <name val="Verdana"/>
        <scheme val="none"/>
      </font>
      <fill>
        <patternFill patternType="none">
          <fgColor indexed="64"/>
          <bgColor indexed="65"/>
        </patternFill>
      </fill>
      <alignment horizontal="general" vertical="bottom"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Verdana"/>
        <scheme val="none"/>
      </font>
      <numFmt numFmtId="164" formatCode="#,##0.00;[Red]\-#,##0.00"/>
      <fill>
        <patternFill patternType="solid">
          <fgColor indexed="64"/>
          <bgColor theme="5" tint="0.79998168889431442"/>
        </patternFill>
      </fill>
      <border diagonalUp="0" diagonalDown="0" outline="0">
        <left style="thin">
          <color indexed="64"/>
        </left>
        <right style="thin">
          <color indexed="64"/>
        </right>
        <top style="thin">
          <color indexed="64"/>
        </top>
        <bottom/>
      </border>
    </dxf>
    <dxf>
      <font>
        <b val="0"/>
        <strike val="0"/>
        <outline val="0"/>
        <shadow val="0"/>
        <u val="none"/>
        <vertAlign val="baseline"/>
        <sz val="10"/>
        <color auto="1"/>
        <name val="Verdana"/>
        <scheme val="none"/>
      </font>
      <numFmt numFmtId="19" formatCode="m/d/yyyy"/>
      <fill>
        <patternFill patternType="none">
          <fgColor indexed="64"/>
          <bgColor indexed="65"/>
        </patternFill>
      </fill>
      <alignment horizontal="general" vertical="bottom"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Verdana"/>
        <scheme val="none"/>
      </font>
      <numFmt numFmtId="164" formatCode="#,##0.00;[Red]\-#,##0.00"/>
      <fill>
        <patternFill patternType="solid">
          <fgColor indexed="64"/>
          <bgColor theme="5" tint="0.79998168889431442"/>
        </patternFill>
      </fill>
      <border diagonalUp="0" diagonalDown="0" outline="0">
        <left style="thin">
          <color indexed="64"/>
        </left>
        <right style="thin">
          <color indexed="64"/>
        </right>
        <top style="thin">
          <color indexed="64"/>
        </top>
        <bottom/>
      </border>
    </dxf>
    <dxf>
      <font>
        <b val="0"/>
        <strike val="0"/>
        <outline val="0"/>
        <shadow val="0"/>
        <u val="none"/>
        <vertAlign val="baseline"/>
        <sz val="10"/>
        <color auto="1"/>
        <name val="Verdana"/>
        <scheme val="none"/>
      </font>
      <numFmt numFmtId="19" formatCode="m/d/yyyy"/>
      <fill>
        <patternFill patternType="none">
          <fgColor indexed="64"/>
          <bgColor indexed="65"/>
        </patternFill>
      </fill>
      <alignment horizontal="general" vertical="bottom"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Verdana"/>
        <scheme val="none"/>
      </font>
      <numFmt numFmtId="164" formatCode="#,##0.00;[Red]\-#,##0.00"/>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style="thin">
          <color indexed="64"/>
        </right>
        <top style="thin">
          <color indexed="64"/>
        </top>
        <bottom/>
      </border>
    </dxf>
    <dxf>
      <font>
        <b val="0"/>
        <strike val="0"/>
        <outline val="0"/>
        <shadow val="0"/>
        <u val="none"/>
        <vertAlign val="baseline"/>
        <sz val="10"/>
        <color auto="1"/>
        <name val="Verdana"/>
        <scheme val="none"/>
      </font>
    </dxf>
    <dxf>
      <border>
        <top style="thin">
          <color indexed="64"/>
        </top>
      </border>
    </dxf>
    <dxf>
      <font>
        <b/>
        <strike val="0"/>
        <outline val="0"/>
        <shadow val="0"/>
        <u val="none"/>
        <vertAlign val="baseline"/>
        <color auto="1"/>
        <name val="Verdana"/>
        <scheme val="none"/>
      </font>
      <numFmt numFmtId="164" formatCode="#,##0.00;[Red]\-#,##0.00"/>
      <fill>
        <patternFill patternType="solid">
          <fgColor rgb="FF000000"/>
          <bgColor rgb="FFFCE4D6"/>
        </patternFill>
      </fill>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0"/>
        <color auto="1"/>
        <name val="Verdana"/>
        <scheme val="none"/>
      </font>
      <alignment horizontal="general" vertical="bottom" textRotation="0" wrapText="0" indent="0" justifyLastLine="0" shrinkToFit="1" readingOrder="0"/>
    </dxf>
    <dxf>
      <border>
        <bottom style="thin">
          <color indexed="64"/>
        </bottom>
      </border>
    </dxf>
    <dxf>
      <font>
        <b val="0"/>
        <i val="0"/>
        <strike val="0"/>
        <condense val="0"/>
        <extend val="0"/>
        <outline val="0"/>
        <shadow val="0"/>
        <u val="none"/>
        <vertAlign val="baseline"/>
        <sz val="8"/>
        <color auto="1"/>
        <name val="Verdana"/>
        <scheme val="none"/>
      </font>
      <alignment horizontal="center" vertical="bottom" textRotation="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0"/>
        <color auto="1"/>
        <name val="Verdana"/>
        <scheme val="none"/>
      </font>
      <numFmt numFmtId="164" formatCode="#,##0.00;[Red]\-#,##0.00"/>
      <fill>
        <patternFill patternType="solid">
          <fgColor indexed="64"/>
          <bgColor theme="5" tint="0.79998168889431442"/>
        </patternFill>
      </fill>
      <border diagonalUp="0" diagonalDown="0" outline="0">
        <left style="thin">
          <color indexed="64"/>
        </left>
        <right style="thin">
          <color indexed="64"/>
        </right>
        <top style="thin">
          <color indexed="64"/>
        </top>
        <bottom/>
      </border>
    </dxf>
    <dxf>
      <font>
        <b val="0"/>
        <strike val="0"/>
        <outline val="0"/>
        <shadow val="0"/>
        <u val="none"/>
        <vertAlign val="baseline"/>
        <sz val="10"/>
        <color theme="0" tint="-0.14999847407452621"/>
        <name val="Verdana"/>
        <scheme val="none"/>
      </font>
      <numFmt numFmtId="169" formatCode="#,##0.00;[Red]\-\-#,##0.00"/>
      <fill>
        <patternFill patternType="none">
          <fgColor indexed="64"/>
          <bgColor indexed="65"/>
        </patternFill>
      </fill>
      <alignment horizontal="general" vertical="bottom"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Verdana"/>
        <scheme val="none"/>
      </font>
      <fill>
        <patternFill patternType="solid">
          <fgColor rgb="FF000000"/>
          <bgColor theme="0" tint="-0.14999847407452621"/>
        </patternFill>
      </fill>
      <border diagonalUp="0" diagonalDown="0" outline="0">
        <left style="thin">
          <color theme="0" tint="-0.14996795556505021"/>
        </left>
        <right style="thin">
          <color indexed="64"/>
        </right>
        <top style="thin">
          <color theme="0" tint="-0.14996795556505021"/>
        </top>
        <bottom style="thin">
          <color indexed="64"/>
        </bottom>
      </border>
    </dxf>
    <dxf>
      <font>
        <b val="0"/>
        <strike val="0"/>
        <outline val="0"/>
        <shadow val="0"/>
        <u val="none"/>
        <vertAlign val="baseline"/>
        <sz val="10"/>
        <color theme="0" tint="-0.14999847407452621"/>
        <name val="Verdana"/>
        <scheme val="none"/>
      </font>
      <numFmt numFmtId="169" formatCode="#,##0.00;[Red]\-\-#,##0.00"/>
      <fill>
        <patternFill patternType="solid">
          <fgColor indexed="64"/>
          <bgColor theme="0" tint="-0.14999847407452621"/>
        </patternFill>
      </fill>
      <alignment horizontal="general" vertical="bottom" textRotation="0" wrapText="0" indent="0" justifyLastLine="0" shrinkToFit="1" readingOrder="0"/>
      <border diagonalUp="0" diagonalDown="0">
        <left style="thin">
          <color theme="0" tint="-0.14996795556505021"/>
        </left>
        <right style="thin">
          <color indexed="64"/>
        </right>
        <top style="thin">
          <color theme="0" tint="-0.14996795556505021"/>
        </top>
        <bottom style="thin">
          <color theme="0" tint="-0.14996795556505021"/>
        </bottom>
        <vertical style="thin">
          <color theme="0" tint="-0.14996795556505021"/>
        </vertical>
        <horizontal style="thin">
          <color theme="0" tint="-0.14996795556505021"/>
        </horizontal>
      </border>
    </dxf>
    <dxf>
      <font>
        <b/>
        <i val="0"/>
        <strike val="0"/>
        <condense val="0"/>
        <extend val="0"/>
        <outline val="0"/>
        <shadow val="0"/>
        <u val="none"/>
        <vertAlign val="baseline"/>
        <sz val="10"/>
        <color auto="1"/>
        <name val="Verdana"/>
        <scheme val="none"/>
      </font>
      <fill>
        <patternFill patternType="solid">
          <fgColor rgb="FF000000"/>
          <bgColor theme="0" tint="-0.14999847407452621"/>
        </patternFill>
      </fill>
      <border diagonalUp="0" diagonalDown="0" outline="0">
        <left style="thin">
          <color theme="0" tint="-0.14996795556505021"/>
        </left>
        <right style="thin">
          <color theme="0" tint="-0.14996795556505021"/>
        </right>
        <top style="thin">
          <color theme="0" tint="-0.14996795556505021"/>
        </top>
        <bottom style="thin">
          <color indexed="64"/>
        </bottom>
      </border>
    </dxf>
    <dxf>
      <font>
        <b val="0"/>
        <strike val="0"/>
        <outline val="0"/>
        <shadow val="0"/>
        <u val="none"/>
        <vertAlign val="baseline"/>
        <sz val="10"/>
        <color theme="0" tint="-0.14999847407452621"/>
        <name val="Verdana"/>
        <scheme val="none"/>
      </font>
      <numFmt numFmtId="169" formatCode="#,##0.00;[Red]\-\-#,##0.00"/>
      <fill>
        <patternFill patternType="solid">
          <fgColor indexed="64"/>
          <bgColor theme="0" tint="-0.14999847407452621"/>
        </patternFill>
      </fill>
      <alignment horizontal="general" vertical="bottom" textRotation="0" wrapText="0" indent="0" justifyLastLine="0" shrinkToFit="1"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i val="0"/>
        <strike val="0"/>
        <condense val="0"/>
        <extend val="0"/>
        <outline val="0"/>
        <shadow val="0"/>
        <u val="none"/>
        <vertAlign val="baseline"/>
        <sz val="10"/>
        <color auto="1"/>
        <name val="Verdana"/>
        <scheme val="none"/>
      </font>
      <fill>
        <patternFill patternType="solid">
          <fgColor rgb="FF000000"/>
          <bgColor theme="0" tint="-0.14999847407452621"/>
        </patternFill>
      </fill>
      <border diagonalUp="0" diagonalDown="0" outline="0">
        <left/>
        <right style="thin">
          <color theme="0" tint="-0.14996795556505021"/>
        </right>
        <top style="thin">
          <color theme="0" tint="-0.14996795556505021"/>
        </top>
        <bottom style="thin">
          <color indexed="64"/>
        </bottom>
      </border>
    </dxf>
    <dxf>
      <font>
        <b val="0"/>
        <i val="0"/>
        <strike val="0"/>
        <condense val="0"/>
        <extend val="0"/>
        <outline val="0"/>
        <shadow val="0"/>
        <u val="none"/>
        <vertAlign val="baseline"/>
        <sz val="10"/>
        <color theme="0" tint="-0.14999847407452621"/>
        <name val="Verdana"/>
        <scheme val="none"/>
      </font>
      <numFmt numFmtId="169" formatCode="#,##0.00;[Red]\-\-#,##0.00"/>
      <fill>
        <patternFill patternType="solid">
          <fgColor indexed="64"/>
          <bgColor theme="0" tint="-0.14999847407452621"/>
        </patternFill>
      </fill>
      <alignment horizontal="general" vertical="bottom" textRotation="0" wrapText="0" indent="0" justifyLastLine="0" shrinkToFit="1"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i val="0"/>
        <strike val="0"/>
        <condense val="0"/>
        <extend val="0"/>
        <outline val="0"/>
        <shadow val="0"/>
        <u val="none"/>
        <vertAlign val="baseline"/>
        <sz val="10"/>
        <color auto="1"/>
        <name val="Verdana"/>
        <scheme val="none"/>
      </font>
      <fill>
        <patternFill patternType="solid">
          <fgColor rgb="FF000000"/>
          <bgColor theme="0" tint="-0.14999847407452621"/>
        </patternFill>
      </fill>
      <border diagonalUp="0" diagonalDown="0" outline="0">
        <left style="thin">
          <color indexed="64"/>
        </left>
        <right style="thin">
          <color theme="0" tint="-0.14996795556505021"/>
        </right>
        <top style="thin">
          <color theme="0" tint="-0.14996795556505021"/>
        </top>
        <bottom style="thin">
          <color indexed="64"/>
        </bottom>
      </border>
    </dxf>
    <dxf>
      <font>
        <b val="0"/>
        <strike val="0"/>
        <outline val="0"/>
        <shadow val="0"/>
        <u val="none"/>
        <vertAlign val="baseline"/>
        <sz val="10"/>
        <color theme="0" tint="-0.14999847407452621"/>
        <name val="Verdana"/>
        <scheme val="none"/>
      </font>
      <numFmt numFmtId="169" formatCode="#,##0.00;[Red]\-\-#,##0.00"/>
      <fill>
        <patternFill patternType="solid">
          <fgColor indexed="64"/>
          <bgColor theme="0" tint="-0.14999847407452621"/>
        </patternFill>
      </fill>
      <alignment horizontal="general" vertical="bottom" textRotation="0" wrapText="0" indent="0" justifyLastLine="0" shrinkToFit="1" readingOrder="0"/>
      <border diagonalUp="0" diagonalDown="0">
        <left style="thin">
          <color indexed="64"/>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i val="0"/>
        <strike val="0"/>
        <condense val="0"/>
        <extend val="0"/>
        <outline val="0"/>
        <shadow val="0"/>
        <u val="none"/>
        <vertAlign val="baseline"/>
        <sz val="10"/>
        <color auto="1"/>
        <name val="Verdana"/>
        <scheme val="none"/>
      </font>
      <numFmt numFmtId="164" formatCode="#,##0.00;[Red]\-#,##0.00"/>
      <fill>
        <patternFill patternType="solid">
          <fgColor indexed="64"/>
          <bgColor theme="5" tint="0.79998168889431442"/>
        </patternFill>
      </fill>
      <border diagonalUp="0" diagonalDown="0" outline="0">
        <left style="thin">
          <color indexed="64"/>
        </left>
        <right style="thin">
          <color indexed="64"/>
        </right>
        <top style="thin">
          <color indexed="64"/>
        </top>
        <bottom/>
      </border>
    </dxf>
    <dxf>
      <font>
        <b val="0"/>
        <strike val="0"/>
        <outline val="0"/>
        <shadow val="0"/>
        <u val="none"/>
        <vertAlign val="baseline"/>
        <sz val="10"/>
        <color auto="1"/>
        <name val="Verdana"/>
        <scheme val="none"/>
      </font>
      <numFmt numFmtId="169" formatCode="#,##0.00;[Red]\-\-#,##0.00"/>
      <fill>
        <patternFill patternType="none">
          <fgColor indexed="64"/>
          <bgColor indexed="65"/>
        </patternFill>
      </fill>
      <alignment horizontal="general" vertical="bottom"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Verdana"/>
        <scheme val="none"/>
      </font>
      <numFmt numFmtId="164" formatCode="#,##0.00;[Red]\-#,##0.00"/>
      <fill>
        <patternFill patternType="solid">
          <fgColor indexed="64"/>
          <bgColor theme="5" tint="0.79998168889431442"/>
        </patternFill>
      </fill>
      <border diagonalUp="0" diagonalDown="0" outline="0">
        <left style="thin">
          <color indexed="64"/>
        </left>
        <right style="thin">
          <color indexed="64"/>
        </right>
        <top style="thin">
          <color indexed="64"/>
        </top>
        <bottom/>
      </border>
    </dxf>
    <dxf>
      <font>
        <b/>
        <strike val="0"/>
        <outline val="0"/>
        <shadow val="0"/>
        <u val="none"/>
        <vertAlign val="baseline"/>
        <sz val="10"/>
        <color auto="1"/>
        <name val="Verdana"/>
        <scheme val="none"/>
      </font>
      <numFmt numFmtId="19" formatCode="m/d/yyyy"/>
      <fill>
        <patternFill patternType="none">
          <fgColor indexed="64"/>
          <bgColor indexed="65"/>
        </patternFill>
      </fill>
      <alignment horizontal="general" vertical="bottom"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Verdana"/>
        <scheme val="none"/>
      </font>
      <numFmt numFmtId="164" formatCode="#,##0.00;[Red]\-#,##0.00"/>
      <fill>
        <patternFill patternType="solid">
          <fgColor indexed="64"/>
          <bgColor theme="5" tint="0.79998168889431442"/>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Verdana"/>
        <scheme val="none"/>
      </font>
      <numFmt numFmtId="19" formatCode="m/d/yyyy"/>
      <fill>
        <patternFill patternType="none">
          <fgColor indexed="64"/>
          <bgColor indexed="65"/>
        </patternFill>
      </fill>
      <alignment horizontal="general" vertical="bottom"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Verdana"/>
        <scheme val="none"/>
      </font>
      <numFmt numFmtId="164" formatCode="#,##0.00;[Red]\-#,##0.00"/>
      <fill>
        <patternFill patternType="solid">
          <fgColor indexed="64"/>
          <bgColor theme="5" tint="0.79998168889431442"/>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0"/>
        <color auto="1"/>
        <name val="Verdana"/>
        <scheme val="none"/>
      </font>
      <border outline="0">
        <right style="thin">
          <color indexed="64"/>
        </right>
      </border>
    </dxf>
    <dxf>
      <border>
        <top style="thin">
          <color rgb="FF000000"/>
        </top>
      </border>
    </dxf>
    <dxf>
      <font>
        <b/>
        <strike val="0"/>
        <outline val="0"/>
        <shadow val="0"/>
        <u val="none"/>
        <vertAlign val="baseline"/>
        <color auto="1"/>
        <name val="Verdana"/>
        <scheme val="none"/>
      </font>
      <numFmt numFmtId="164" formatCode="#,##0.00;[Red]\-#,##0.00"/>
      <fill>
        <patternFill patternType="solid">
          <fgColor rgb="FF000000"/>
          <bgColor rgb="FFFCE4D6"/>
        </patternFill>
      </fill>
      <border diagonalUp="0" diagonalDown="0" outline="0">
        <left style="thin">
          <color rgb="FF000000"/>
        </left>
        <right style="thin">
          <color rgb="FF000000"/>
        </right>
        <top/>
        <bottom/>
      </border>
    </dxf>
    <dxf>
      <alignment horizontal="general" vertical="bottom" textRotation="0" wrapText="0" indent="0" justifyLastLine="0" shrinkToFit="1" readingOrder="0"/>
    </dxf>
    <dxf>
      <font>
        <b val="0"/>
        <i val="0"/>
        <strike val="0"/>
        <condense val="0"/>
        <extend val="0"/>
        <outline val="0"/>
        <shadow val="0"/>
        <u val="none"/>
        <vertAlign val="baseline"/>
        <sz val="8"/>
        <color auto="1"/>
        <name val="Verdana"/>
        <scheme val="none"/>
      </font>
      <alignment horizontal="center" vertical="bottom"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123825</xdr:rowOff>
    </xdr:from>
    <xdr:to>
      <xdr:col>2</xdr:col>
      <xdr:colOff>35242</xdr:colOff>
      <xdr:row>0</xdr:row>
      <xdr:rowOff>485775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123825"/>
          <a:ext cx="1864042" cy="361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123825</xdr:rowOff>
    </xdr:from>
    <xdr:to>
      <xdr:col>2</xdr:col>
      <xdr:colOff>35242</xdr:colOff>
      <xdr:row>0</xdr:row>
      <xdr:rowOff>485775</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123825"/>
          <a:ext cx="1864042" cy="361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190500</xdr:colOff>
      <xdr:row>0</xdr:row>
      <xdr:rowOff>123825</xdr:rowOff>
    </xdr:from>
    <xdr:to>
      <xdr:col>2</xdr:col>
      <xdr:colOff>549592</xdr:colOff>
      <xdr:row>0</xdr:row>
      <xdr:rowOff>485775</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123825"/>
          <a:ext cx="1864042" cy="3619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90071</xdr:colOff>
      <xdr:row>3</xdr:row>
      <xdr:rowOff>147408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42521" cy="63318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12386</xdr:colOff>
      <xdr:row>3</xdr:row>
      <xdr:rowOff>143123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41864" cy="640080"/>
        </a:xfrm>
        <a:prstGeom prst="rect">
          <a:avLst/>
        </a:prstGeom>
      </xdr:spPr>
    </xdr:pic>
    <xdr:clientData/>
  </xdr:twoCellAnchor>
</xdr:wsDr>
</file>

<file path=xl/tables/table1.xml><?xml version="1.0" encoding="utf-8"?>
<table xmlns="http://schemas.openxmlformats.org/spreadsheetml/2006/main" id="2" name="Transportation" displayName="Transportation" ref="A16:I19" totalsRowCount="1" headerRowDxfId="202" dataDxfId="201" totalsRowDxfId="200" totalsRowBorderDxfId="199">
  <autoFilter ref="A16:I18"/>
  <tableColumns count="9">
    <tableColumn id="2" name="Airfare Date" totalsRowLabel="Total Airfare" dataDxfId="198" totalsRowDxfId="197"/>
    <tableColumn id="3" name="From Location" dataDxfId="196" totalsRowDxfId="195" dataCellStyle="Check Cell"/>
    <tableColumn id="8" name="To Location" dataDxfId="194" totalsRowDxfId="193" dataCellStyle="Check Cell"/>
    <tableColumn id="7" name="Business Purpose/Description" dataDxfId="192" totalsRowDxfId="191" dataCellStyle="Check Cell"/>
    <tableColumn id="4" name="Column1" dataDxfId="190" totalsRowDxfId="189" dataCellStyle="Check Cell"/>
    <tableColumn id="1" name="Column12" dataDxfId="188" totalsRowDxfId="187" dataCellStyle="Check Cell"/>
    <tableColumn id="5" name="Column2" dataDxfId="186" totalsRowDxfId="185" dataCellStyle="Check Cell"/>
    <tableColumn id="6" name="Column3" dataDxfId="184" totalsRowDxfId="183" dataCellStyle="Check Cell"/>
    <tableColumn id="9" name="Reimb Amt" totalsRowFunction="sum" dataDxfId="182" totalsRowDxfId="181" dataCellStyle="Check Cell"/>
  </tableColumns>
  <tableStyleInfo name="TableStyleMedium2" showFirstColumn="0" showLastColumn="0" showRowStripes="0" showColumnStripes="0"/>
</table>
</file>

<file path=xl/tables/table2.xml><?xml version="1.0" encoding="utf-8"?>
<table xmlns="http://schemas.openxmlformats.org/spreadsheetml/2006/main" id="3" name="Mileage" displayName="Mileage" ref="A20:I23" totalsRowCount="1" headerRowDxfId="180" dataDxfId="178" totalsRowDxfId="176" headerRowBorderDxfId="179" tableBorderDxfId="177" totalsRowBorderDxfId="175">
  <autoFilter ref="A20:I22"/>
  <tableColumns count="9">
    <tableColumn id="2" name="Mileage Date" totalsRowLabel="Total Mileage" dataDxfId="174" totalsRowDxfId="173"/>
    <tableColumn id="4" name="From Location" dataDxfId="172" totalsRowDxfId="171"/>
    <tableColumn id="8" name="To Location" dataDxfId="170" totalsRowDxfId="169" dataCellStyle="Check Cell"/>
    <tableColumn id="7" name="Business Purpose/Description" dataDxfId="168" totalsRowDxfId="167" dataCellStyle="Check Cell"/>
    <tableColumn id="3" name="Starting Odom" dataDxfId="166" totalsRowDxfId="165" dataCellStyle="Check Cell"/>
    <tableColumn id="10" name="Ending Odom" dataDxfId="164" totalsRowDxfId="163"/>
    <tableColumn id="11" name="Total Miles" totalsRowFunction="sum" dataDxfId="162" totalsRowDxfId="161">
      <calculatedColumnFormula>IF(OR(Mileage[[#This Row],[Starting Odom]]="",Mileage[[#This Row],[Ending Odom]]="")=TRUE,"",Mileage[[#This Row],[Ending Odom]]-Mileage[[#This Row],[Starting Odom]])</calculatedColumnFormula>
    </tableColumn>
    <tableColumn id="1" name="Column1" dataDxfId="160" totalsRowDxfId="159"/>
    <tableColumn id="9" name="Reimb Amt" totalsRowFunction="sum" dataDxfId="158" totalsRowDxfId="157" dataCellStyle="Check Cell">
      <calculatedColumnFormula>IF(Mileage[[#This Row],[Total Miles]]="","",$J$15*Mileage[[#This Row],[Total Miles]])</calculatedColumnFormula>
    </tableColumn>
  </tableColumns>
  <tableStyleInfo name="TableStyleMedium2" showFirstColumn="0" showLastColumn="0" showRowStripes="0" showColumnStripes="0"/>
</table>
</file>

<file path=xl/tables/table3.xml><?xml version="1.0" encoding="utf-8"?>
<table xmlns="http://schemas.openxmlformats.org/spreadsheetml/2006/main" id="5" name="MealsLodging" displayName="MealsLodging" ref="A24:I32" totalsRowCount="1" headerRowDxfId="156" dataDxfId="155" totalsRowDxfId="154" totalsRowBorderDxfId="153">
  <autoFilter ref="A24:I31"/>
  <tableColumns count="9">
    <tableColumn id="2" name="Per Diem Date" totalsRowLabel="Total Per Diem" dataDxfId="152" totalsRowDxfId="151"/>
    <tableColumn id="1" name="Column1" dataDxfId="150" totalsRowDxfId="149" dataCellStyle="Check Cell"/>
    <tableColumn id="8" name="Loc Spent Night or 1 Day Trip Location" dataDxfId="148" totalsRowDxfId="147" dataCellStyle="Check Cell"/>
    <tableColumn id="7" name="Business Purpose/Description" dataDxfId="146" totalsRowDxfId="145" dataCellStyle="Check Cell"/>
    <tableColumn id="6" name="Lodging Amount" totalsRowFunction="sum" dataDxfId="144" totalsRowDxfId="143" dataCellStyle="Check Cell"/>
    <tableColumn id="5" name="Brkfst" totalsRowFunction="sum" dataDxfId="142" totalsRowDxfId="141" dataCellStyle="Check Cell"/>
    <tableColumn id="4" name="Lunch" totalsRowFunction="sum" dataDxfId="140" totalsRowDxfId="139" dataCellStyle="Check Cell"/>
    <tableColumn id="3" name="Dinner" totalsRowFunction="sum" dataDxfId="138" totalsRowDxfId="137" dataCellStyle="Check Cell"/>
    <tableColumn id="9" name="Reimb Amt" totalsRowFunction="sum" dataDxfId="136" totalsRowDxfId="135" dataCellStyle="Check Cell">
      <calculatedColumnFormula>IF(OR(MealsLodging[[#This Row],[Lodging Amount]]&lt;&gt;"",MealsLodging[[#This Row],[Brkfst]]&lt;&gt;"",MealsLodging[[#This Row],[Lunch]]&lt;&gt;"",MealsLodging[[#This Row],[Dinner]]&lt;&gt;"")=TRUE,IF(MealsLodging[[#This Row],[Lodging Amount]]="X",0,MealsLodging[[#This Row],[Lodging Amount]])+IF(MealsLodging[[#This Row],[Brkfst]]="X",0,MealsLodging[[#This Row],[Brkfst]])+IF(MealsLodging[[#This Row],[Lunch]]="X",0,MealsLodging[[#This Row],[Lunch]])+IF(MealsLodging[[#This Row],[Dinner]]="X",0,MealsLodging[[#This Row],[Dinner]]),"")</calculatedColumnFormula>
    </tableColumn>
  </tableColumns>
  <tableStyleInfo name="TableStyleMedium2" showFirstColumn="0" showLastColumn="0" showRowStripes="0" showColumnStripes="0"/>
</table>
</file>

<file path=xl/tables/table4.xml><?xml version="1.0" encoding="utf-8"?>
<table xmlns="http://schemas.openxmlformats.org/spreadsheetml/2006/main" id="7" name="Misc" displayName="Misc" ref="A33:I43" totalsRowCount="1" headerRowDxfId="134" dataDxfId="133" totalsRowDxfId="132" totalsRowBorderDxfId="131">
  <autoFilter ref="A33:I42"/>
  <tableColumns count="9">
    <tableColumn id="2" name="Misc       Date" totalsRowLabel="Misc Total" dataDxfId="130" totalsRowDxfId="129"/>
    <tableColumn id="3" name="Column1" dataDxfId="128" totalsRowDxfId="127"/>
    <tableColumn id="4" name="Expense Category" dataDxfId="126" totalsRowDxfId="125" dataCellStyle="Check Cell"/>
    <tableColumn id="7" name="Business Purpose/Description" dataDxfId="124" totalsRowDxfId="123" dataCellStyle="Check Cell"/>
    <tableColumn id="5" name="Column2" dataDxfId="122" totalsRowDxfId="121"/>
    <tableColumn id="8" name="Column22" dataDxfId="120" totalsRowDxfId="119"/>
    <tableColumn id="6" name="Column3" dataDxfId="118" totalsRowDxfId="117"/>
    <tableColumn id="1" name="Line#" dataDxfId="116" totalsRowDxfId="115">
      <calculatedColumnFormula>IF(Misc[[#This Row],[Reimb Amt]]="","","M"&amp;COUNT(INDEX(Misc[Reimb Amt],1):Misc[[#This Row],[Reimb Amt]])&amp;"-a")</calculatedColumnFormula>
    </tableColumn>
    <tableColumn id="9" name="Reimb Amt" totalsRowFunction="sum" dataDxfId="114" totalsRowDxfId="113" dataCellStyle="Check Cell"/>
  </tableColumns>
  <tableStyleInfo name="TableStyleMedium2" showFirstColumn="0" showLastColumn="0" showRowStripes="0" showColumnStripes="0"/>
</table>
</file>

<file path=xl/tables/table5.xml><?xml version="1.0" encoding="utf-8"?>
<table xmlns="http://schemas.openxmlformats.org/spreadsheetml/2006/main" id="8" name="Table8" displayName="Table8" ref="E44:I45" totalsRowShown="0" headerRowDxfId="112" dataDxfId="110" headerRowBorderDxfId="111">
  <autoFilter ref="E44:I45"/>
  <tableColumns count="5">
    <tableColumn id="1" name="Airfare" dataDxfId="109">
      <calculatedColumnFormula>Transportation[[#Totals],[Reimb Amt]]</calculatedColumnFormula>
    </tableColumn>
    <tableColumn id="2" name="Mileage" dataDxfId="108">
      <calculatedColumnFormula>Mileage[[#Totals],[Reimb Amt]]+Mileage12[[#Totals],[Reimb Amt]]</calculatedColumnFormula>
    </tableColumn>
    <tableColumn id="3" name="L&amp;M" dataDxfId="107">
      <calculatedColumnFormula>MealsLodging[[#Totals],[Reimb Amt]]</calculatedColumnFormula>
    </tableColumn>
    <tableColumn id="4" name="Misc" dataDxfId="106">
      <calculatedColumnFormula>Misc[[#Totals],[Reimb Amt]]+Misc1411[[#Totals],[Reimb Amt]]</calculatedColumnFormula>
    </tableColumn>
    <tableColumn id="5" name="Total" dataDxfId="105">
      <calculatedColumnFormula>+Table8[Airfare]+Table8[Mileage]+Table8[L&amp;M]+Table8[Misc]</calculatedColumnFormula>
    </tableColumn>
  </tableColumns>
  <tableStyleInfo name="TableStyleMedium2" showFirstColumn="0" showLastColumn="0" showRowStripes="0" showColumnStripes="0"/>
</table>
</file>

<file path=xl/tables/table6.xml><?xml version="1.0" encoding="utf-8"?>
<table xmlns="http://schemas.openxmlformats.org/spreadsheetml/2006/main" id="11" name="Mileage12" displayName="Mileage12" ref="A6:H39" totalsRowCount="1" headerRowDxfId="104" dataDxfId="102" totalsRowDxfId="100" headerRowBorderDxfId="103" tableBorderDxfId="101" totalsRowBorderDxfId="99">
  <autoFilter ref="A6:H38"/>
  <tableColumns count="8">
    <tableColumn id="2" name="Date" totalsRowLabel="Total Mileage" dataDxfId="98"/>
    <tableColumn id="4" name="From Location" dataDxfId="97"/>
    <tableColumn id="8" name="To Location" dataDxfId="96" dataCellStyle="Check Cell"/>
    <tableColumn id="7" name="Business Purpose/Description" dataDxfId="95" dataCellStyle="Check Cell"/>
    <tableColumn id="3" name="Starting Odom" dataDxfId="94" dataCellStyle="Check Cell"/>
    <tableColumn id="10" name="Ending Odom" dataDxfId="93"/>
    <tableColumn id="11" name="Total Miles" totalsRowFunction="sum" dataDxfId="92">
      <calculatedColumnFormula>IF(OR(Mileage12[[#This Row],[Starting Odom]]="",Mileage12[[#This Row],[Ending Odom]]="")=TRUE,"",Mileage12[[#This Row],[Ending Odom]]-Mileage12[[#This Row],[Starting Odom]])</calculatedColumnFormula>
    </tableColumn>
    <tableColumn id="9" name="Reimb Amt" totalsRowFunction="sum" dataDxfId="91" dataCellStyle="Check Cell">
      <calculatedColumnFormula>IF(Mileage12[[#This Row],[Total Miles]]="","",$H$3*Mileage12[[#This Row],[Total Miles]])</calculatedColumnFormula>
    </tableColumn>
  </tableColumns>
  <tableStyleInfo name="TableStyleMedium2" showFirstColumn="0" showLastColumn="0" showRowStripes="0" showColumnStripes="0"/>
</table>
</file>

<file path=xl/tables/table7.xml><?xml version="1.0" encoding="utf-8"?>
<table xmlns="http://schemas.openxmlformats.org/spreadsheetml/2006/main" id="10" name="Misc1411" displayName="Misc1411" ref="A6:E39" totalsRowCount="1" headerRowDxfId="90" dataDxfId="89" totalsRowDxfId="88" totalsRowBorderDxfId="87">
  <autoFilter ref="A6:E38"/>
  <tableColumns count="5">
    <tableColumn id="1" name="Line#" totalsRowLabel="Misc Total" dataDxfId="86" totalsRowDxfId="85">
      <calculatedColumnFormula>IF(Misc1411[[#This Row],[Reimb Amt]]="","","M"&amp;COUNT(INDEX(Misc1411[Reimb Amt],1):Misc1411[[#This Row],[Reimb Amt]])&amp;"-b")</calculatedColumnFormula>
    </tableColumn>
    <tableColumn id="2" name="Date" dataDxfId="84" totalsRowDxfId="83"/>
    <tableColumn id="4" name="Expense Category" dataDxfId="82" totalsRowDxfId="81" dataCellStyle="Check Cell"/>
    <tableColumn id="7" name="Business Purpose/Description" dataDxfId="80" totalsRowDxfId="79" dataCellStyle="Check Cell"/>
    <tableColumn id="9" name="Reimb Amt" totalsRowFunction="sum" dataDxfId="78" totalsRowDxfId="77" dataCellStyle="Check Cell"/>
  </tableColumns>
  <tableStyleInfo name="TableStyleMedium2" showFirstColumn="0" showLastColumn="0" showRowStripes="0" showColumnStripes="0"/>
</table>
</file>

<file path=xl/tables/table8.xml><?xml version="1.0" encoding="utf-8"?>
<table xmlns="http://schemas.openxmlformats.org/spreadsheetml/2006/main" id="4" name="Travel_Exp" displayName="Travel_Exp" ref="A24:L55" totalsRowCount="1" headerRowDxfId="76" dataDxfId="75" totalsRowDxfId="74" totalsRowBorderDxfId="73">
  <autoFilter ref="A24:L54"/>
  <tableColumns count="12">
    <tableColumn id="1" name="Receipt/ Item Line #" totalsRowLabel="Total" dataDxfId="72" totalsRowDxfId="71">
      <calculatedColumnFormula>IF(AND(Travel_Exp[[#This Row],[Reimb Amt]]="",OR(Travel_Exp[[#This Row],[(Or) Enter Total '# of Miles]]="",Travel_Exp[[#This Row],[(Or) Enter Total '# of Miles]]=0)),"",COUNT(INDEX(Travel_Exp[Reimb Amt],1):Travel_Exp[[#This Row],[Reimb Amt]]))</calculatedColumnFormula>
    </tableColumn>
    <tableColumn id="2" name="Date" dataDxfId="70" totalsRowDxfId="69"/>
    <tableColumn id="4" name="Expense Category" dataDxfId="68" totalsRowDxfId="67" dataCellStyle="Check Cell"/>
    <tableColumn id="5" name="Rate Method" dataDxfId="66" totalsRowDxfId="65" dataCellStyle="Check Cell"/>
    <tableColumn id="7" name="Business Purpose/ Description" dataDxfId="64" totalsRowDxfId="63" dataCellStyle="Check Cell"/>
    <tableColumn id="8" name="Location Spent Night or       1 Day Trip Location" dataDxfId="62" totalsRowDxfId="61" dataCellStyle="Check Cell"/>
    <tableColumn id="3" name="Starting Odom" dataDxfId="60" totalsRowDxfId="59" dataCellStyle="Check Cell"/>
    <tableColumn id="10" name="Ending Odom" dataDxfId="58" totalsRowDxfId="57"/>
    <tableColumn id="11" name="(Or) Enter Total # of Miles" totalsRowFunction="sum" dataDxfId="56" totalsRowDxfId="55">
      <calculatedColumnFormula>IF(OR(Travel_Exp[[#This Row],[Starting Odom]]="",Travel_Exp[[#This Row],[Ending Odom]]="")=TRUE,"",Travel_Exp[[#This Row],[Ending Odom]]-Travel_Exp[[#This Row],[Starting Odom]])</calculatedColumnFormula>
    </tableColumn>
    <tableColumn id="9" name="Reimb Amt" totalsRowFunction="sum" dataDxfId="54" totalsRowDxfId="53" dataCellStyle="Check Cell"/>
    <tableColumn id="6" name="Fund Type Source" dataDxfId="52" totalsRowDxfId="51" dataCellStyle="Check Cell"/>
    <tableColumn id="13" name="Line # Re-order" dataDxfId="50" totalsRowDxfId="49" dataCellStyle="Check Cell"/>
  </tableColumns>
  <tableStyleInfo name="TableStyleMedium2" showFirstColumn="0" showLastColumn="0" showRowStripes="0" showColumnStripes="0"/>
</table>
</file>

<file path=xl/tables/table9.xml><?xml version="1.0" encoding="utf-8"?>
<table xmlns="http://schemas.openxmlformats.org/spreadsheetml/2006/main" id="1" name="Travel_Dates" displayName="Travel_Dates" ref="A19:V31" totalsRowCount="1" headerRowDxfId="48" totalsRowDxfId="45" headerRowBorderDxfId="47" tableBorderDxfId="46" totalsRowBorderDxfId="44">
  <autoFilter ref="A19:V30"/>
  <tableColumns count="22">
    <tableColumn id="1" name="Date" totalsRowLabel="Total" dataDxfId="43" totalsRowDxfId="42"/>
    <tableColumn id="19" name="Location Spent Night or 1 Day Trip Location" dataDxfId="41" totalsRowDxfId="40"/>
    <tableColumn id="2" name="Business Purpose" dataDxfId="39" totalsRowDxfId="38"/>
    <tableColumn id="18" name="LV/AR Time" dataDxfId="37" totalsRowDxfId="36"/>
    <tableColumn id="13" name="Per Diem-BR" dataDxfId="35" totalsRowDxfId="34" dataCellStyle="Check Cell"/>
    <tableColumn id="10" name="Brfst Reimb Amt" totalsRowFunction="sum" dataDxfId="33" totalsRowDxfId="32" dataCellStyle="Check Cell">
      <calculatedColumnFormula>IF(Travel_Dates[[#This Row],[Per Diem-BR]]="X",$F$18,0)</calculatedColumnFormula>
    </tableColumn>
    <tableColumn id="14" name="Per Diem-LU" dataDxfId="31" totalsRowDxfId="30" dataCellStyle="Check Cell"/>
    <tableColumn id="11" name="Lunch Reimb Amt" totalsRowFunction="sum" dataDxfId="29" totalsRowDxfId="28" dataCellStyle="Check Cell">
      <calculatedColumnFormula>IF(Travel_Dates[[#This Row],[Per Diem-LU]]="X",$H$18,0)</calculatedColumnFormula>
    </tableColumn>
    <tableColumn id="15" name="Per Diem-DN" dataDxfId="27" totalsRowDxfId="26" dataCellStyle="Check Cell"/>
    <tableColumn id="12" name="Dinner Reimb Amt" totalsRowFunction="sum" dataDxfId="25" totalsRowDxfId="24" dataCellStyle="Check Cell">
      <calculatedColumnFormula>IF(Travel_Dates[[#This Row],[Per Diem-DN]]="X",$J$18,0)</calculatedColumnFormula>
    </tableColumn>
    <tableColumn id="16" name="Per Diem-LDG" dataDxfId="23" totalsRowDxfId="22" dataCellStyle="Check Cell"/>
    <tableColumn id="23" name="Non-Comm" dataDxfId="21" totalsRowDxfId="20" dataCellStyle="Check Cell"/>
    <tableColumn id="24" name="Using Conf Rate" dataDxfId="19" totalsRowDxfId="18" dataCellStyle="Check Cell"/>
    <tableColumn id="3" name="Lodging Reimb Amt" totalsRowFunction="sum" dataDxfId="17" totalsRowDxfId="16">
      <calculatedColumnFormula>IF(AND(Travel_Dates[[#This Row],[Per Diem-LDG]]="X",Travel_Dates[[#This Row],[Non-Comm]]="X")=TRUE,25,IF(Travel_Dates[[#This Row],[Per Diem-LDG]]="X",$N$18,0))</calculatedColumnFormula>
    </tableColumn>
    <tableColumn id="17" name="# of Miles" totalsRowFunction="sum" dataDxfId="15" totalsRowDxfId="14">
      <calculatedColumnFormula>0</calculatedColumnFormula>
    </tableColumn>
    <tableColumn id="20" name="Mileage Amt" totalsRowFunction="sum" dataDxfId="13" totalsRowDxfId="12">
      <calculatedColumnFormula>IF(Travel_Dates[[#This Row],['# of Miles]]&lt;&gt;"",$P$18*Travel_Dates[[#This Row],['# of Miles]],0)</calculatedColumnFormula>
    </tableColumn>
    <tableColumn id="21" name="Method" dataDxfId="11" totalsRowDxfId="10" dataCellStyle="Check Cell"/>
    <tableColumn id="22" name="Travel Amt" totalsRowFunction="sum" dataDxfId="9" totalsRowDxfId="8">
      <calculatedColumnFormula>0</calculatedColumnFormula>
    </tableColumn>
    <tableColumn id="25" name="Type" dataDxfId="7" totalsRowDxfId="6" dataCellStyle="Check Cell"/>
    <tableColumn id="26" name="Description" dataDxfId="5" totalsRowDxfId="4"/>
    <tableColumn id="27" name="Misc Amount" totalsRowFunction="sum" dataDxfId="3" totalsRowDxfId="2">
      <calculatedColumnFormula>0</calculatedColumnFormula>
    </tableColumn>
    <tableColumn id="28" name="Total" totalsRowFunction="sum" dataDxfId="1" totalsRowDxfId="0">
      <calculatedColumnFormula>Travel_Dates[[#This Row],[Brfst Reimb Amt]]+Travel_Dates[[#This Row],[Lunch Reimb Amt]]+Travel_Dates[[#This Row],[Dinner Reimb Amt]]+Travel_Dates[[#This Row],[Lodging Reimb Amt]]+Travel_Dates[[#This Row],[Mileage Amt]]+Travel_Dates[[#This Row],[Travel Amt]]+Travel_Dates[[#This Row],[Misc Amount]]</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21"/>
  <sheetViews>
    <sheetView workbookViewId="0"/>
  </sheetViews>
  <sheetFormatPr defaultRowHeight="12.75" x14ac:dyDescent="0.2"/>
  <cols>
    <col min="1" max="1" width="106.875" customWidth="1"/>
  </cols>
  <sheetData>
    <row r="1" spans="1:1" ht="22.5" x14ac:dyDescent="0.2">
      <c r="A1" s="90" t="s">
        <v>148</v>
      </c>
    </row>
    <row r="3" spans="1:1" ht="25.5" x14ac:dyDescent="0.2">
      <c r="A3" s="248" t="s">
        <v>149</v>
      </c>
    </row>
    <row r="5" spans="1:1" x14ac:dyDescent="0.2">
      <c r="A5" s="251" t="s">
        <v>150</v>
      </c>
    </row>
    <row r="6" spans="1:1" x14ac:dyDescent="0.2">
      <c r="A6" s="251"/>
    </row>
    <row r="7" spans="1:1" ht="25.5" x14ac:dyDescent="0.2">
      <c r="A7" s="251" t="s">
        <v>154</v>
      </c>
    </row>
    <row r="8" spans="1:1" x14ac:dyDescent="0.2">
      <c r="A8" s="252"/>
    </row>
    <row r="9" spans="1:1" ht="38.25" x14ac:dyDescent="0.2">
      <c r="A9" s="253" t="s">
        <v>155</v>
      </c>
    </row>
    <row r="10" spans="1:1" x14ac:dyDescent="0.2">
      <c r="A10" s="252"/>
    </row>
    <row r="11" spans="1:1" ht="25.5" x14ac:dyDescent="0.2">
      <c r="A11" s="253" t="s">
        <v>156</v>
      </c>
    </row>
    <row r="12" spans="1:1" x14ac:dyDescent="0.2">
      <c r="A12" s="252"/>
    </row>
    <row r="13" spans="1:1" ht="25.5" x14ac:dyDescent="0.2">
      <c r="A13" s="253" t="s">
        <v>157</v>
      </c>
    </row>
    <row r="14" spans="1:1" x14ac:dyDescent="0.2">
      <c r="A14" s="92"/>
    </row>
    <row r="15" spans="1:1" x14ac:dyDescent="0.2">
      <c r="A15" s="250"/>
    </row>
    <row r="16" spans="1:1" x14ac:dyDescent="0.2">
      <c r="A16" s="92"/>
    </row>
    <row r="17" spans="1:1" x14ac:dyDescent="0.2">
      <c r="A17" s="104"/>
    </row>
    <row r="18" spans="1:1" x14ac:dyDescent="0.2">
      <c r="A18" s="92"/>
    </row>
    <row r="19" spans="1:1" x14ac:dyDescent="0.2">
      <c r="A19" s="92"/>
    </row>
    <row r="21" spans="1:1" x14ac:dyDescent="0.2">
      <c r="A21" s="249"/>
    </row>
  </sheetData>
  <pageMargins left="0.7" right="0.7" top="0.75" bottom="0.75" header="0.3" footer="0.3"/>
  <pageSetup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workbookViewId="0">
      <selection activeCell="I1" sqref="I1"/>
    </sheetView>
  </sheetViews>
  <sheetFormatPr defaultRowHeight="12.75" x14ac:dyDescent="0.2"/>
  <cols>
    <col min="1" max="15" width="9" customWidth="1"/>
  </cols>
  <sheetData>
    <row r="1" spans="1:14" ht="22.5" x14ac:dyDescent="0.2">
      <c r="A1" s="103" t="s">
        <v>97</v>
      </c>
    </row>
    <row r="3" spans="1:14" ht="12.75" customHeight="1" x14ac:dyDescent="0.2">
      <c r="A3" s="274" t="s">
        <v>98</v>
      </c>
      <c r="B3" s="275"/>
      <c r="C3" s="275"/>
      <c r="D3" s="275"/>
      <c r="E3" s="275"/>
      <c r="F3" s="275"/>
      <c r="G3" s="275"/>
      <c r="H3" s="275"/>
      <c r="I3" s="275"/>
      <c r="J3" s="275"/>
      <c r="K3" s="275"/>
      <c r="L3" s="275"/>
      <c r="M3" s="275"/>
      <c r="N3" s="275"/>
    </row>
    <row r="5" spans="1:14" ht="12.75" customHeight="1" x14ac:dyDescent="0.2">
      <c r="A5" s="108" t="s">
        <v>91</v>
      </c>
      <c r="B5" s="105"/>
      <c r="C5" s="105"/>
      <c r="D5" s="105"/>
      <c r="E5" s="105"/>
      <c r="F5" s="105"/>
      <c r="G5" s="105"/>
      <c r="H5" s="105"/>
      <c r="I5" s="105"/>
      <c r="J5" s="105"/>
      <c r="K5" s="105"/>
      <c r="L5" s="105"/>
      <c r="M5" s="105"/>
      <c r="N5" s="105"/>
    </row>
    <row r="6" spans="1:14" x14ac:dyDescent="0.2">
      <c r="A6" s="92"/>
    </row>
    <row r="7" spans="1:14" ht="25.5" customHeight="1" x14ac:dyDescent="0.2">
      <c r="A7" s="272" t="s">
        <v>110</v>
      </c>
      <c r="B7" s="273"/>
      <c r="C7" s="273"/>
      <c r="D7" s="273"/>
      <c r="E7" s="273"/>
      <c r="F7" s="273"/>
      <c r="G7" s="273"/>
      <c r="H7" s="273"/>
      <c r="I7" s="273"/>
      <c r="J7" s="273"/>
      <c r="K7" s="273"/>
      <c r="L7" s="273"/>
      <c r="M7" s="273"/>
      <c r="N7" s="273"/>
    </row>
    <row r="8" spans="1:14" x14ac:dyDescent="0.2">
      <c r="A8" s="92"/>
    </row>
    <row r="9" spans="1:14" x14ac:dyDescent="0.2">
      <c r="A9" s="104" t="s">
        <v>92</v>
      </c>
    </row>
    <row r="10" spans="1:14" x14ac:dyDescent="0.2">
      <c r="A10" s="92"/>
    </row>
    <row r="11" spans="1:14" x14ac:dyDescent="0.2">
      <c r="A11" s="107" t="s">
        <v>100</v>
      </c>
    </row>
    <row r="12" spans="1:14" x14ac:dyDescent="0.2">
      <c r="A12" s="92"/>
    </row>
    <row r="13" spans="1:14" x14ac:dyDescent="0.2">
      <c r="A13" s="106" t="s">
        <v>99</v>
      </c>
    </row>
    <row r="14" spans="1:14" x14ac:dyDescent="0.2">
      <c r="A14" s="92"/>
    </row>
    <row r="15" spans="1:14" x14ac:dyDescent="0.2">
      <c r="A15" s="107" t="s">
        <v>111</v>
      </c>
    </row>
    <row r="16" spans="1:14" x14ac:dyDescent="0.2">
      <c r="A16" s="92"/>
    </row>
    <row r="17" spans="1:14" x14ac:dyDescent="0.2">
      <c r="A17" s="104" t="s">
        <v>93</v>
      </c>
    </row>
    <row r="18" spans="1:14" x14ac:dyDescent="0.2">
      <c r="A18" s="92"/>
    </row>
    <row r="19" spans="1:14" ht="25.5" customHeight="1" x14ac:dyDescent="0.2">
      <c r="A19" s="273" t="s">
        <v>112</v>
      </c>
      <c r="B19" s="273"/>
      <c r="C19" s="273"/>
      <c r="D19" s="273"/>
      <c r="E19" s="273"/>
      <c r="F19" s="273"/>
      <c r="G19" s="273"/>
      <c r="H19" s="273"/>
      <c r="I19" s="273"/>
      <c r="J19" s="273"/>
      <c r="K19" s="273"/>
      <c r="L19" s="273"/>
      <c r="M19" s="273"/>
      <c r="N19" s="273"/>
    </row>
    <row r="20" spans="1:14" x14ac:dyDescent="0.2">
      <c r="A20" s="92"/>
    </row>
    <row r="21" spans="1:14" x14ac:dyDescent="0.2">
      <c r="A21" s="104" t="s">
        <v>94</v>
      </c>
    </row>
    <row r="22" spans="1:14" x14ac:dyDescent="0.2">
      <c r="A22" s="92"/>
    </row>
    <row r="23" spans="1:14" x14ac:dyDescent="0.2">
      <c r="A23" s="92" t="s">
        <v>95</v>
      </c>
    </row>
    <row r="25" spans="1:14" ht="25.5" customHeight="1" x14ac:dyDescent="0.2">
      <c r="A25" s="275" t="s">
        <v>96</v>
      </c>
      <c r="B25" s="275"/>
      <c r="C25" s="275"/>
      <c r="D25" s="275"/>
      <c r="E25" s="275"/>
      <c r="F25" s="275"/>
      <c r="G25" s="275"/>
      <c r="H25" s="275"/>
      <c r="I25" s="275"/>
      <c r="J25" s="275"/>
      <c r="K25" s="275"/>
      <c r="L25" s="275"/>
      <c r="M25" s="275"/>
      <c r="N25" s="275"/>
    </row>
  </sheetData>
  <mergeCells count="4">
    <mergeCell ref="A7:N7"/>
    <mergeCell ref="A19:N19"/>
    <mergeCell ref="A3:N3"/>
    <mergeCell ref="A25:N25"/>
  </mergeCells>
  <pageMargins left="0.25" right="0.25" top="0.25" bottom="0.25" header="0" footer="0"/>
  <pageSetup scale="7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6"/>
  <sheetViews>
    <sheetView topLeftCell="A19" workbookViewId="0">
      <selection activeCell="B54" sqref="B54:N54"/>
    </sheetView>
  </sheetViews>
  <sheetFormatPr defaultRowHeight="12.75" x14ac:dyDescent="0.2"/>
  <cols>
    <col min="1" max="1" width="3.625" customWidth="1"/>
  </cols>
  <sheetData>
    <row r="1" spans="1:14" ht="22.5" x14ac:dyDescent="0.2">
      <c r="A1" s="90" t="s">
        <v>90</v>
      </c>
    </row>
    <row r="3" spans="1:14" ht="41.25" customHeight="1" x14ac:dyDescent="0.2">
      <c r="A3" s="276" t="s">
        <v>68</v>
      </c>
      <c r="B3" s="276"/>
      <c r="C3" s="276"/>
      <c r="D3" s="276"/>
      <c r="E3" s="276"/>
      <c r="F3" s="276"/>
      <c r="G3" s="276"/>
      <c r="H3" s="276"/>
      <c r="I3" s="276"/>
      <c r="J3" s="276"/>
      <c r="K3" s="276"/>
      <c r="L3" s="276"/>
      <c r="M3" s="276"/>
      <c r="N3" s="276"/>
    </row>
    <row r="4" spans="1:14" ht="5.25" customHeight="1" x14ac:dyDescent="0.2"/>
    <row r="5" spans="1:14" x14ac:dyDescent="0.2">
      <c r="A5" s="91" t="s">
        <v>69</v>
      </c>
    </row>
    <row r="6" spans="1:14" x14ac:dyDescent="0.2">
      <c r="A6" s="92"/>
    </row>
    <row r="7" spans="1:14" ht="25.5" customHeight="1" x14ac:dyDescent="0.2">
      <c r="A7" s="99" t="s">
        <v>76</v>
      </c>
      <c r="B7" s="275" t="s">
        <v>159</v>
      </c>
      <c r="C7" s="275"/>
      <c r="D7" s="275"/>
      <c r="E7" s="275"/>
      <c r="F7" s="275"/>
      <c r="G7" s="275"/>
      <c r="H7" s="275"/>
      <c r="I7" s="275"/>
      <c r="J7" s="275"/>
      <c r="K7" s="275"/>
      <c r="L7" s="275"/>
      <c r="M7" s="275"/>
      <c r="N7" s="275"/>
    </row>
    <row r="8" spans="1:14" ht="5.25" customHeight="1" x14ac:dyDescent="0.2">
      <c r="A8" s="96"/>
      <c r="B8" s="95"/>
      <c r="C8" s="95"/>
      <c r="D8" s="95"/>
      <c r="E8" s="95"/>
      <c r="F8" s="95"/>
      <c r="G8" s="95"/>
      <c r="H8" s="95"/>
      <c r="I8" s="95"/>
      <c r="J8" s="95"/>
      <c r="K8" s="95"/>
      <c r="L8" s="95"/>
      <c r="M8" s="95"/>
      <c r="N8" s="95"/>
    </row>
    <row r="9" spans="1:14" x14ac:dyDescent="0.2">
      <c r="A9" s="99" t="s">
        <v>76</v>
      </c>
      <c r="B9" s="2" t="s">
        <v>160</v>
      </c>
    </row>
    <row r="10" spans="1:14" ht="5.25" customHeight="1" x14ac:dyDescent="0.2">
      <c r="A10" s="96"/>
    </row>
    <row r="11" spans="1:14" x14ac:dyDescent="0.2">
      <c r="A11" s="97" t="s">
        <v>70</v>
      </c>
    </row>
    <row r="12" spans="1:14" x14ac:dyDescent="0.2">
      <c r="A12" s="98"/>
    </row>
    <row r="13" spans="1:14" x14ac:dyDescent="0.2">
      <c r="A13" s="99" t="s">
        <v>76</v>
      </c>
      <c r="B13" s="93" t="s">
        <v>71</v>
      </c>
      <c r="C13" s="94"/>
      <c r="D13" s="94"/>
      <c r="E13" s="94"/>
      <c r="F13" s="94"/>
      <c r="G13" s="94"/>
      <c r="H13" s="94"/>
      <c r="I13" s="94"/>
      <c r="J13" s="94"/>
      <c r="K13" s="94"/>
      <c r="L13" s="94"/>
      <c r="M13" s="94"/>
      <c r="N13" s="94"/>
    </row>
    <row r="14" spans="1:14" ht="5.25" customHeight="1" x14ac:dyDescent="0.2">
      <c r="A14" s="99"/>
      <c r="B14" s="93"/>
      <c r="C14" s="94"/>
      <c r="D14" s="94"/>
      <c r="E14" s="94"/>
      <c r="F14" s="94"/>
      <c r="G14" s="94"/>
      <c r="H14" s="94"/>
      <c r="I14" s="94"/>
      <c r="J14" s="94"/>
      <c r="K14" s="94"/>
      <c r="L14" s="94"/>
      <c r="M14" s="94"/>
      <c r="N14" s="94"/>
    </row>
    <row r="15" spans="1:14" x14ac:dyDescent="0.2">
      <c r="A15" s="99" t="s">
        <v>76</v>
      </c>
      <c r="B15" s="93" t="s">
        <v>72</v>
      </c>
      <c r="C15" s="94"/>
      <c r="D15" s="94"/>
      <c r="E15" s="94"/>
      <c r="F15" s="94"/>
      <c r="G15" s="94"/>
      <c r="H15" s="94"/>
      <c r="I15" s="94"/>
      <c r="J15" s="94"/>
      <c r="K15" s="94"/>
      <c r="L15" s="94"/>
      <c r="M15" s="94"/>
      <c r="N15" s="94"/>
    </row>
    <row r="16" spans="1:14" ht="5.25" customHeight="1" x14ac:dyDescent="0.2">
      <c r="A16" s="99"/>
      <c r="B16" s="93"/>
      <c r="C16" s="94"/>
      <c r="D16" s="94"/>
      <c r="E16" s="94"/>
      <c r="F16" s="94"/>
      <c r="G16" s="94"/>
      <c r="H16" s="94"/>
      <c r="I16" s="94"/>
      <c r="J16" s="94"/>
      <c r="K16" s="94"/>
      <c r="L16" s="94"/>
      <c r="M16" s="94"/>
      <c r="N16" s="94"/>
    </row>
    <row r="17" spans="1:14" x14ac:dyDescent="0.2">
      <c r="A17" s="99" t="s">
        <v>76</v>
      </c>
      <c r="B17" s="93" t="s">
        <v>73</v>
      </c>
      <c r="C17" s="94"/>
      <c r="D17" s="94"/>
      <c r="E17" s="94"/>
      <c r="F17" s="94"/>
      <c r="G17" s="94"/>
      <c r="H17" s="94"/>
      <c r="I17" s="94"/>
      <c r="J17" s="94"/>
      <c r="K17" s="94"/>
      <c r="L17" s="94"/>
      <c r="M17" s="94"/>
      <c r="N17" s="94"/>
    </row>
    <row r="18" spans="1:14" ht="5.25" customHeight="1" x14ac:dyDescent="0.2">
      <c r="A18" s="99"/>
      <c r="B18" s="93"/>
      <c r="C18" s="94"/>
      <c r="D18" s="94"/>
      <c r="E18" s="94"/>
      <c r="F18" s="94"/>
      <c r="G18" s="94"/>
      <c r="H18" s="94"/>
      <c r="I18" s="94"/>
      <c r="J18" s="94"/>
      <c r="K18" s="94"/>
      <c r="L18" s="94"/>
      <c r="M18" s="94"/>
      <c r="N18" s="94"/>
    </row>
    <row r="19" spans="1:14" x14ac:dyDescent="0.2">
      <c r="A19" s="99" t="s">
        <v>76</v>
      </c>
      <c r="B19" s="93" t="s">
        <v>147</v>
      </c>
      <c r="C19" s="94"/>
      <c r="D19" s="94"/>
      <c r="E19" s="94"/>
      <c r="F19" s="94"/>
      <c r="G19" s="94"/>
      <c r="H19" s="94"/>
      <c r="I19" s="94"/>
      <c r="J19" s="94"/>
      <c r="K19" s="94"/>
      <c r="L19" s="94"/>
      <c r="M19" s="94"/>
      <c r="N19" s="94"/>
    </row>
    <row r="20" spans="1:14" ht="5.25" customHeight="1" x14ac:dyDescent="0.2">
      <c r="A20" s="99"/>
      <c r="B20" s="93"/>
      <c r="C20" s="94"/>
      <c r="D20" s="94"/>
      <c r="E20" s="94"/>
      <c r="F20" s="94"/>
      <c r="G20" s="94"/>
      <c r="H20" s="94"/>
      <c r="I20" s="94"/>
      <c r="J20" s="94"/>
      <c r="K20" s="94"/>
      <c r="L20" s="94"/>
      <c r="M20" s="94"/>
      <c r="N20" s="94"/>
    </row>
    <row r="21" spans="1:14" ht="40.5" customHeight="1" x14ac:dyDescent="0.2">
      <c r="A21" s="99" t="s">
        <v>76</v>
      </c>
      <c r="B21" s="274" t="s">
        <v>102</v>
      </c>
      <c r="C21" s="274"/>
      <c r="D21" s="274"/>
      <c r="E21" s="274"/>
      <c r="F21" s="274"/>
      <c r="G21" s="274"/>
      <c r="H21" s="274"/>
      <c r="I21" s="274"/>
      <c r="J21" s="274"/>
      <c r="K21" s="274"/>
      <c r="L21" s="274"/>
      <c r="M21" s="274"/>
      <c r="N21" s="274"/>
    </row>
    <row r="22" spans="1:14" ht="5.25" customHeight="1" x14ac:dyDescent="0.2">
      <c r="A22" s="99"/>
      <c r="B22" s="93"/>
      <c r="C22" s="94"/>
      <c r="D22" s="94"/>
      <c r="E22" s="94"/>
      <c r="F22" s="94"/>
      <c r="G22" s="94"/>
      <c r="H22" s="94"/>
      <c r="I22" s="94"/>
      <c r="J22" s="94"/>
      <c r="K22" s="94"/>
      <c r="L22" s="94"/>
      <c r="M22" s="94"/>
      <c r="N22" s="94"/>
    </row>
    <row r="23" spans="1:14" ht="26.25" customHeight="1" x14ac:dyDescent="0.2">
      <c r="A23" s="99" t="s">
        <v>76</v>
      </c>
      <c r="B23" s="274" t="s">
        <v>103</v>
      </c>
      <c r="C23" s="274"/>
      <c r="D23" s="274"/>
      <c r="E23" s="274"/>
      <c r="F23" s="274"/>
      <c r="G23" s="274"/>
      <c r="H23" s="274"/>
      <c r="I23" s="274"/>
      <c r="J23" s="274"/>
      <c r="K23" s="274"/>
      <c r="L23" s="274"/>
      <c r="M23" s="274"/>
      <c r="N23" s="274"/>
    </row>
    <row r="24" spans="1:14" ht="5.25" customHeight="1" x14ac:dyDescent="0.2">
      <c r="A24" s="99"/>
      <c r="B24" s="93"/>
      <c r="C24" s="94"/>
      <c r="D24" s="94"/>
      <c r="E24" s="94"/>
      <c r="F24" s="94"/>
      <c r="G24" s="94"/>
      <c r="H24" s="94"/>
      <c r="I24" s="94"/>
      <c r="J24" s="94"/>
      <c r="K24" s="94"/>
      <c r="L24" s="94"/>
      <c r="M24" s="94"/>
      <c r="N24" s="94"/>
    </row>
    <row r="25" spans="1:14" ht="27" customHeight="1" x14ac:dyDescent="0.2">
      <c r="A25" s="99" t="s">
        <v>76</v>
      </c>
      <c r="B25" s="275" t="s">
        <v>74</v>
      </c>
      <c r="C25" s="275"/>
      <c r="D25" s="275"/>
      <c r="E25" s="275"/>
      <c r="F25" s="275"/>
      <c r="G25" s="275"/>
      <c r="H25" s="275"/>
      <c r="I25" s="275"/>
      <c r="J25" s="275"/>
      <c r="K25" s="275"/>
      <c r="L25" s="275"/>
      <c r="M25" s="275"/>
      <c r="N25" s="275"/>
    </row>
    <row r="26" spans="1:14" ht="5.25" customHeight="1" x14ac:dyDescent="0.2">
      <c r="A26" s="98"/>
    </row>
    <row r="27" spans="1:14" ht="14.25" customHeight="1" x14ac:dyDescent="0.2">
      <c r="A27" s="99" t="s">
        <v>76</v>
      </c>
      <c r="B27" s="274" t="s">
        <v>105</v>
      </c>
      <c r="C27" s="275"/>
      <c r="D27" s="275"/>
      <c r="E27" s="275"/>
      <c r="F27" s="275"/>
      <c r="G27" s="275"/>
      <c r="H27" s="275"/>
      <c r="I27" s="275"/>
      <c r="J27" s="275"/>
      <c r="K27" s="275"/>
      <c r="L27" s="275"/>
      <c r="M27" s="275"/>
      <c r="N27" s="275"/>
    </row>
    <row r="28" spans="1:14" ht="5.0999999999999996" customHeight="1" x14ac:dyDescent="0.2">
      <c r="A28" s="99"/>
      <c r="B28" s="239"/>
      <c r="C28" s="240"/>
      <c r="D28" s="240"/>
      <c r="E28" s="240"/>
      <c r="F28" s="240"/>
      <c r="G28" s="240"/>
      <c r="H28" s="240"/>
      <c r="I28" s="240"/>
      <c r="J28" s="240"/>
      <c r="K28" s="240"/>
      <c r="L28" s="240"/>
      <c r="M28" s="240"/>
      <c r="N28" s="240"/>
    </row>
    <row r="29" spans="1:14" ht="38.25" customHeight="1" x14ac:dyDescent="0.2">
      <c r="A29" s="99" t="s">
        <v>76</v>
      </c>
      <c r="B29" s="277" t="s">
        <v>151</v>
      </c>
      <c r="C29" s="278"/>
      <c r="D29" s="278"/>
      <c r="E29" s="278"/>
      <c r="F29" s="278"/>
      <c r="G29" s="278"/>
      <c r="H29" s="278"/>
      <c r="I29" s="278"/>
      <c r="J29" s="278"/>
      <c r="K29" s="278"/>
      <c r="L29" s="278"/>
      <c r="M29" s="278"/>
      <c r="N29" s="278"/>
    </row>
    <row r="30" spans="1:14" ht="5.25" customHeight="1" x14ac:dyDescent="0.2">
      <c r="A30" s="98"/>
    </row>
    <row r="31" spans="1:14" ht="25.5" customHeight="1" x14ac:dyDescent="0.2">
      <c r="A31" s="276" t="s">
        <v>75</v>
      </c>
      <c r="B31" s="276"/>
      <c r="C31" s="276"/>
      <c r="D31" s="276"/>
      <c r="E31" s="276"/>
      <c r="F31" s="276"/>
      <c r="G31" s="276"/>
      <c r="H31" s="276"/>
      <c r="I31" s="276"/>
      <c r="J31" s="276"/>
      <c r="K31" s="276"/>
      <c r="L31" s="276"/>
      <c r="M31" s="276"/>
      <c r="N31" s="276"/>
    </row>
    <row r="33" spans="1:14" x14ac:dyDescent="0.2">
      <c r="A33" s="91" t="s">
        <v>77</v>
      </c>
    </row>
    <row r="35" spans="1:14" x14ac:dyDescent="0.2">
      <c r="A35" s="99" t="s">
        <v>76</v>
      </c>
      <c r="B35" t="s">
        <v>78</v>
      </c>
    </row>
    <row r="36" spans="1:14" x14ac:dyDescent="0.2">
      <c r="A36" s="99" t="s">
        <v>76</v>
      </c>
      <c r="B36" t="s">
        <v>79</v>
      </c>
    </row>
    <row r="37" spans="1:14" ht="27.75" customHeight="1" x14ac:dyDescent="0.2">
      <c r="A37" s="99" t="s">
        <v>76</v>
      </c>
      <c r="B37" s="275" t="s">
        <v>80</v>
      </c>
      <c r="C37" s="275"/>
      <c r="D37" s="275"/>
      <c r="E37" s="275"/>
      <c r="F37" s="275"/>
      <c r="G37" s="275"/>
      <c r="H37" s="275"/>
      <c r="I37" s="275"/>
      <c r="J37" s="275"/>
      <c r="K37" s="275"/>
      <c r="L37" s="275"/>
      <c r="M37" s="275"/>
      <c r="N37" s="275"/>
    </row>
    <row r="38" spans="1:14" x14ac:dyDescent="0.2">
      <c r="A38" s="99" t="s">
        <v>76</v>
      </c>
      <c r="B38" t="s">
        <v>81</v>
      </c>
    </row>
    <row r="39" spans="1:14" ht="28.5" customHeight="1" x14ac:dyDescent="0.2">
      <c r="A39" s="99" t="s">
        <v>76</v>
      </c>
      <c r="B39" s="275" t="s">
        <v>82</v>
      </c>
      <c r="C39" s="275"/>
      <c r="D39" s="275"/>
      <c r="E39" s="275"/>
      <c r="F39" s="275"/>
      <c r="G39" s="275"/>
      <c r="H39" s="275"/>
      <c r="I39" s="275"/>
      <c r="J39" s="275"/>
      <c r="K39" s="275"/>
      <c r="L39" s="275"/>
      <c r="M39" s="275"/>
    </row>
    <row r="40" spans="1:14" ht="28.5" customHeight="1" x14ac:dyDescent="0.2">
      <c r="A40" s="99" t="s">
        <v>76</v>
      </c>
      <c r="B40" s="274" t="s">
        <v>104</v>
      </c>
      <c r="C40" s="275"/>
      <c r="D40" s="275"/>
      <c r="E40" s="275"/>
      <c r="F40" s="275"/>
      <c r="G40" s="275"/>
      <c r="H40" s="275"/>
      <c r="I40" s="275"/>
      <c r="J40" s="275"/>
      <c r="K40" s="275"/>
      <c r="L40" s="275"/>
      <c r="M40" s="275"/>
    </row>
    <row r="41" spans="1:14" ht="28.5" customHeight="1" x14ac:dyDescent="0.2">
      <c r="A41" s="99" t="s">
        <v>76</v>
      </c>
      <c r="B41" s="275" t="s">
        <v>83</v>
      </c>
      <c r="C41" s="275"/>
      <c r="D41" s="275"/>
      <c r="E41" s="275"/>
      <c r="F41" s="275"/>
      <c r="G41" s="275"/>
      <c r="H41" s="275"/>
      <c r="I41" s="275"/>
      <c r="J41" s="275"/>
      <c r="K41" s="275"/>
      <c r="L41" s="275"/>
      <c r="M41" s="275"/>
      <c r="N41" s="275"/>
    </row>
    <row r="42" spans="1:14" ht="28.5" customHeight="1" x14ac:dyDescent="0.2">
      <c r="A42" s="99" t="s">
        <v>76</v>
      </c>
      <c r="B42" s="274" t="s">
        <v>101</v>
      </c>
      <c r="C42" s="274"/>
      <c r="D42" s="274"/>
      <c r="E42" s="274"/>
      <c r="F42" s="274"/>
      <c r="G42" s="274"/>
      <c r="H42" s="274"/>
      <c r="I42" s="274"/>
      <c r="J42" s="274"/>
      <c r="K42" s="274"/>
      <c r="L42" s="274"/>
      <c r="M42" s="274"/>
      <c r="N42" s="274"/>
    </row>
    <row r="44" spans="1:14" x14ac:dyDescent="0.2">
      <c r="A44" s="91" t="s">
        <v>89</v>
      </c>
    </row>
    <row r="46" spans="1:14" ht="27" customHeight="1" x14ac:dyDescent="0.2">
      <c r="A46" s="275" t="s">
        <v>84</v>
      </c>
      <c r="B46" s="275"/>
      <c r="C46" s="275"/>
      <c r="D46" s="275"/>
      <c r="E46" s="275"/>
      <c r="F46" s="275"/>
      <c r="G46" s="275"/>
      <c r="H46" s="275"/>
      <c r="I46" s="275"/>
      <c r="J46" s="275"/>
      <c r="K46" s="275"/>
      <c r="L46" s="275"/>
      <c r="M46" s="275"/>
      <c r="N46" s="275"/>
    </row>
    <row r="47" spans="1:14" ht="12.75" customHeight="1" x14ac:dyDescent="0.2"/>
    <row r="48" spans="1:14" x14ac:dyDescent="0.2">
      <c r="A48" s="91" t="s">
        <v>85</v>
      </c>
    </row>
    <row r="49" spans="1:14" ht="12.75" customHeight="1" x14ac:dyDescent="0.2"/>
    <row r="50" spans="1:14" ht="40.5" customHeight="1" x14ac:dyDescent="0.2">
      <c r="A50" s="99" t="s">
        <v>76</v>
      </c>
      <c r="B50" s="274" t="s">
        <v>161</v>
      </c>
      <c r="C50" s="275"/>
      <c r="D50" s="275"/>
      <c r="E50" s="275"/>
      <c r="F50" s="275"/>
      <c r="G50" s="275"/>
      <c r="H50" s="275"/>
      <c r="I50" s="275"/>
      <c r="J50" s="275"/>
      <c r="K50" s="275"/>
      <c r="L50" s="275"/>
      <c r="M50" s="275"/>
      <c r="N50" s="275"/>
    </row>
    <row r="51" spans="1:14" ht="5.25" customHeight="1" x14ac:dyDescent="0.2">
      <c r="A51" s="99"/>
      <c r="B51" s="95"/>
      <c r="C51" s="95"/>
      <c r="D51" s="95"/>
      <c r="E51" s="95"/>
      <c r="F51" s="95"/>
      <c r="G51" s="95"/>
      <c r="H51" s="95"/>
      <c r="I51" s="95"/>
      <c r="J51" s="95"/>
      <c r="K51" s="95"/>
      <c r="L51" s="95"/>
      <c r="M51" s="95"/>
    </row>
    <row r="52" spans="1:14" x14ac:dyDescent="0.2">
      <c r="A52" s="99" t="s">
        <v>76</v>
      </c>
      <c r="B52" t="s">
        <v>86</v>
      </c>
    </row>
    <row r="53" spans="1:14" ht="5.25" customHeight="1" x14ac:dyDescent="0.2">
      <c r="A53" s="99"/>
    </row>
    <row r="54" spans="1:14" ht="27" customHeight="1" x14ac:dyDescent="0.2">
      <c r="A54" s="99" t="s">
        <v>76</v>
      </c>
      <c r="B54" s="275" t="s">
        <v>87</v>
      </c>
      <c r="C54" s="275"/>
      <c r="D54" s="275"/>
      <c r="E54" s="275"/>
      <c r="F54" s="275"/>
      <c r="G54" s="275"/>
      <c r="H54" s="275"/>
      <c r="I54" s="275"/>
      <c r="J54" s="275"/>
      <c r="K54" s="275"/>
      <c r="L54" s="275"/>
      <c r="M54" s="275"/>
      <c r="N54" s="275"/>
    </row>
    <row r="55" spans="1:14" ht="5.25" customHeight="1" x14ac:dyDescent="0.2">
      <c r="A55" s="99"/>
    </row>
    <row r="56" spans="1:14" x14ac:dyDescent="0.2">
      <c r="A56" s="99" t="s">
        <v>76</v>
      </c>
      <c r="B56" t="s">
        <v>88</v>
      </c>
    </row>
  </sheetData>
  <mergeCells count="16">
    <mergeCell ref="A3:N3"/>
    <mergeCell ref="B21:N21"/>
    <mergeCell ref="B23:N23"/>
    <mergeCell ref="B27:N27"/>
    <mergeCell ref="B54:N54"/>
    <mergeCell ref="B42:N42"/>
    <mergeCell ref="A46:N46"/>
    <mergeCell ref="B7:N7"/>
    <mergeCell ref="B25:N25"/>
    <mergeCell ref="B39:M39"/>
    <mergeCell ref="B40:M40"/>
    <mergeCell ref="A31:N31"/>
    <mergeCell ref="B37:N37"/>
    <mergeCell ref="B41:N41"/>
    <mergeCell ref="B50:N50"/>
    <mergeCell ref="B29:N29"/>
  </mergeCells>
  <pageMargins left="0.25" right="0.25" top="0.25" bottom="0.25" header="0" footer="0"/>
  <pageSetup scale="7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Q105"/>
  <sheetViews>
    <sheetView tabSelected="1" zoomScaleNormal="100" workbookViewId="0">
      <selection activeCell="M18" sqref="M18"/>
    </sheetView>
  </sheetViews>
  <sheetFormatPr defaultRowHeight="12.75" x14ac:dyDescent="0.2"/>
  <cols>
    <col min="1" max="1" width="9.625" customWidth="1"/>
    <col min="2" max="2" width="16.875" customWidth="1"/>
    <col min="3" max="3" width="17.5" customWidth="1"/>
    <col min="4" max="4" width="27.875" customWidth="1"/>
    <col min="5" max="5" width="10.125" customWidth="1"/>
    <col min="6" max="6" width="9.125" customWidth="1"/>
    <col min="7" max="7" width="7.75" customWidth="1"/>
    <col min="8" max="8" width="10.25" customWidth="1"/>
    <col min="9" max="9" width="9.5" customWidth="1"/>
    <col min="10" max="10" width="9.625" customWidth="1"/>
    <col min="11" max="12" width="6.875" customWidth="1"/>
  </cols>
  <sheetData>
    <row r="1" spans="1:17" s="256" customFormat="1" ht="47.25" customHeight="1" thickBot="1" x14ac:dyDescent="0.25">
      <c r="A1" s="271"/>
      <c r="B1" s="289" t="s">
        <v>158</v>
      </c>
      <c r="C1" s="290"/>
      <c r="D1" s="290"/>
      <c r="E1" s="290"/>
      <c r="F1" s="290"/>
      <c r="G1" s="290"/>
      <c r="H1" s="290"/>
      <c r="I1" s="290"/>
      <c r="J1" s="271"/>
    </row>
    <row r="2" spans="1:17" ht="18" customHeight="1" thickTop="1" thickBot="1" x14ac:dyDescent="0.25">
      <c r="A2" s="262" t="s">
        <v>53</v>
      </c>
      <c r="B2" s="261"/>
      <c r="C2" s="154"/>
      <c r="D2" s="154"/>
      <c r="E2" s="264"/>
    </row>
    <row r="3" spans="1:17" ht="12.75" customHeight="1" x14ac:dyDescent="0.2">
      <c r="D3" s="152"/>
      <c r="E3" s="190" t="s">
        <v>121</v>
      </c>
      <c r="F3" s="191"/>
      <c r="G3" s="191"/>
      <c r="H3" s="192"/>
      <c r="I3" s="297" t="s">
        <v>142</v>
      </c>
      <c r="J3" s="298"/>
    </row>
    <row r="4" spans="1:17" x14ac:dyDescent="0.2">
      <c r="A4" s="263" t="s">
        <v>1</v>
      </c>
      <c r="B4" s="7"/>
      <c r="C4" s="7"/>
      <c r="D4" s="258"/>
      <c r="E4" s="193"/>
      <c r="F4" s="154"/>
      <c r="G4" s="154"/>
      <c r="H4" s="194"/>
      <c r="I4" s="299"/>
      <c r="J4" s="300"/>
    </row>
    <row r="5" spans="1:17" ht="21" customHeight="1" thickBot="1" x14ac:dyDescent="0.25">
      <c r="A5" s="263" t="s">
        <v>5</v>
      </c>
      <c r="B5" s="254"/>
      <c r="C5" s="257" t="s">
        <v>3</v>
      </c>
      <c r="D5" s="247"/>
      <c r="E5" s="309"/>
      <c r="F5" s="310"/>
      <c r="G5" s="310"/>
      <c r="H5" s="311"/>
      <c r="I5" s="265" t="s">
        <v>37</v>
      </c>
      <c r="J5" s="266" t="s">
        <v>38</v>
      </c>
    </row>
    <row r="6" spans="1:17" ht="21" customHeight="1" thickTop="1" thickBot="1" x14ac:dyDescent="0.3">
      <c r="A6" s="263" t="s">
        <v>2</v>
      </c>
      <c r="B6" s="254"/>
      <c r="C6" s="254"/>
      <c r="D6" s="255"/>
      <c r="E6" s="312"/>
      <c r="F6" s="313"/>
      <c r="G6" s="313"/>
      <c r="H6" s="314"/>
      <c r="I6" s="267"/>
      <c r="J6" s="268"/>
    </row>
    <row r="7" spans="1:17" ht="21" customHeight="1" thickTop="1" x14ac:dyDescent="0.2">
      <c r="A7" s="2" t="s">
        <v>36</v>
      </c>
      <c r="B7" s="307"/>
      <c r="C7" s="307"/>
      <c r="D7" s="308"/>
      <c r="E7" s="315" t="s">
        <v>122</v>
      </c>
      <c r="F7" s="316"/>
      <c r="G7" s="316"/>
      <c r="H7" s="317"/>
      <c r="I7" s="301" t="str">
        <f>IF(J6="X","Attach I-94 Copy or Passport &amp; stamp w/status &amp; entry date","")</f>
        <v/>
      </c>
      <c r="J7" s="302"/>
    </row>
    <row r="8" spans="1:17" ht="21" customHeight="1" thickBot="1" x14ac:dyDescent="0.25">
      <c r="E8" s="318"/>
      <c r="F8" s="319"/>
      <c r="G8" s="319"/>
      <c r="H8" s="320"/>
      <c r="I8" s="303"/>
      <c r="J8" s="304"/>
    </row>
    <row r="9" spans="1:17" ht="15" customHeight="1" thickBot="1" x14ac:dyDescent="0.25">
      <c r="A9" s="282" t="s">
        <v>116</v>
      </c>
      <c r="B9" s="282"/>
      <c r="C9" s="283"/>
      <c r="D9" s="284"/>
      <c r="E9" s="319"/>
      <c r="F9" s="319"/>
      <c r="G9" s="319"/>
      <c r="H9" s="320"/>
      <c r="I9" s="305" t="s">
        <v>107</v>
      </c>
      <c r="J9" s="306"/>
      <c r="O9" s="3"/>
    </row>
    <row r="10" spans="1:17" ht="21" customHeight="1" thickBot="1" x14ac:dyDescent="0.25">
      <c r="A10" s="282" t="s">
        <v>153</v>
      </c>
      <c r="B10" s="282"/>
      <c r="C10" s="285"/>
      <c r="D10" s="286"/>
      <c r="E10" s="260" t="s">
        <v>143</v>
      </c>
      <c r="F10" s="279"/>
      <c r="G10" s="280"/>
      <c r="H10" s="281"/>
      <c r="I10" s="265" t="s">
        <v>37</v>
      </c>
      <c r="J10" s="266" t="s">
        <v>38</v>
      </c>
      <c r="Q10" s="3"/>
    </row>
    <row r="11" spans="1:17" ht="16.5" thickTop="1" thickBot="1" x14ac:dyDescent="0.3">
      <c r="C11" s="287"/>
      <c r="D11" s="288"/>
      <c r="E11" s="259" t="s">
        <v>144</v>
      </c>
      <c r="F11" s="294"/>
      <c r="G11" s="295"/>
      <c r="H11" s="296"/>
      <c r="I11" s="269"/>
      <c r="J11" s="270"/>
      <c r="Q11" s="3"/>
    </row>
    <row r="12" spans="1:17" ht="12" customHeight="1" x14ac:dyDescent="0.2">
      <c r="C12" s="154"/>
      <c r="Q12" s="3"/>
    </row>
    <row r="13" spans="1:17" ht="13.5" thickBot="1" x14ac:dyDescent="0.25">
      <c r="A13" s="2" t="s">
        <v>137</v>
      </c>
      <c r="C13" s="113"/>
      <c r="D13" s="154"/>
      <c r="K13" s="63"/>
      <c r="Q13" s="3"/>
    </row>
    <row r="14" spans="1:17" ht="93" customHeight="1" thickBot="1" x14ac:dyDescent="0.25">
      <c r="A14" s="291"/>
      <c r="B14" s="292"/>
      <c r="C14" s="292"/>
      <c r="D14" s="292"/>
      <c r="E14" s="292"/>
      <c r="F14" s="292"/>
      <c r="G14" s="292"/>
      <c r="H14" s="292"/>
      <c r="I14" s="292"/>
      <c r="J14" s="293"/>
    </row>
    <row r="15" spans="1:17" ht="21.95" customHeight="1" x14ac:dyDescent="0.2">
      <c r="A15" s="1" t="s">
        <v>42</v>
      </c>
      <c r="I15" s="151" t="s">
        <v>124</v>
      </c>
      <c r="J15" s="156">
        <v>0.53500000000000003</v>
      </c>
      <c r="K15" s="3"/>
    </row>
    <row r="16" spans="1:17" ht="21.95" customHeight="1" x14ac:dyDescent="0.2">
      <c r="A16" s="126" t="s">
        <v>128</v>
      </c>
      <c r="B16" s="148" t="s">
        <v>113</v>
      </c>
      <c r="C16" s="148" t="s">
        <v>114</v>
      </c>
      <c r="D16" s="126" t="s">
        <v>134</v>
      </c>
      <c r="E16" s="220" t="s">
        <v>117</v>
      </c>
      <c r="F16" s="221" t="s">
        <v>145</v>
      </c>
      <c r="G16" s="222" t="s">
        <v>125</v>
      </c>
      <c r="H16" s="223" t="s">
        <v>126</v>
      </c>
      <c r="I16" s="124" t="s">
        <v>13</v>
      </c>
    </row>
    <row r="17" spans="1:14" ht="21.95" customHeight="1" x14ac:dyDescent="0.2">
      <c r="A17" s="179"/>
      <c r="B17" s="150"/>
      <c r="C17" s="88"/>
      <c r="D17" s="150"/>
      <c r="E17" s="211"/>
      <c r="F17" s="160"/>
      <c r="G17" s="160"/>
      <c r="H17" s="224"/>
      <c r="I17" s="110"/>
    </row>
    <row r="18" spans="1:14" ht="21.95" customHeight="1" x14ac:dyDescent="0.2">
      <c r="A18" s="179"/>
      <c r="B18" s="150"/>
      <c r="C18" s="88"/>
      <c r="D18" s="150"/>
      <c r="E18" s="211"/>
      <c r="F18" s="160"/>
      <c r="G18" s="160"/>
      <c r="H18" s="224"/>
      <c r="I18" s="110"/>
      <c r="K18" s="3"/>
      <c r="L18" s="3"/>
    </row>
    <row r="19" spans="1:14" ht="21.95" customHeight="1" x14ac:dyDescent="0.2">
      <c r="A19" s="195" t="s">
        <v>130</v>
      </c>
      <c r="B19" s="196"/>
      <c r="C19" s="196"/>
      <c r="D19" s="196"/>
      <c r="E19" s="225"/>
      <c r="F19" s="226"/>
      <c r="G19" s="227"/>
      <c r="H19" s="228"/>
      <c r="I19" s="196">
        <f>SUBTOTAL(109,Transportation[Reimb Amt])</f>
        <v>0</v>
      </c>
    </row>
    <row r="20" spans="1:14" ht="21.95" customHeight="1" x14ac:dyDescent="0.2">
      <c r="A20" s="161" t="s">
        <v>127</v>
      </c>
      <c r="B20" s="162" t="s">
        <v>113</v>
      </c>
      <c r="C20" s="163" t="s">
        <v>114</v>
      </c>
      <c r="D20" s="158" t="s">
        <v>134</v>
      </c>
      <c r="E20" s="158" t="s">
        <v>106</v>
      </c>
      <c r="F20" s="158" t="s">
        <v>66</v>
      </c>
      <c r="G20" s="201" t="s">
        <v>118</v>
      </c>
      <c r="H20" s="219" t="s">
        <v>117</v>
      </c>
      <c r="I20" s="212" t="s">
        <v>13</v>
      </c>
      <c r="N20" s="2"/>
    </row>
    <row r="21" spans="1:14" ht="21.95" customHeight="1" x14ac:dyDescent="0.2">
      <c r="A21" s="178"/>
      <c r="B21" s="179"/>
      <c r="C21" s="88"/>
      <c r="D21" s="150"/>
      <c r="E21" s="86"/>
      <c r="F21" s="86"/>
      <c r="G21" s="202"/>
      <c r="H21" s="218"/>
      <c r="I21" s="213" t="str">
        <f>IF(Mileage[[#This Row],[Total Miles]]="","",$J$15*Mileage[[#This Row],[Total Miles]])</f>
        <v/>
      </c>
    </row>
    <row r="22" spans="1:14" ht="21.95" customHeight="1" x14ac:dyDescent="0.2">
      <c r="A22" s="178"/>
      <c r="B22" s="179"/>
      <c r="C22" s="150"/>
      <c r="D22" s="150"/>
      <c r="E22" s="180"/>
      <c r="F22" s="86"/>
      <c r="G22" s="202" t="str">
        <f>IF(OR(Mileage[[#This Row],[Starting Odom]]="",Mileage[[#This Row],[Ending Odom]]="")=TRUE,"",Mileage[[#This Row],[Ending Odom]]-Mileage[[#This Row],[Starting Odom]])</f>
        <v/>
      </c>
      <c r="H22" s="218"/>
      <c r="I22" s="214" t="str">
        <f>IF(Mileage[[#This Row],[Total Miles]]="","",$J$15*Mileage[[#This Row],[Total Miles]])</f>
        <v/>
      </c>
    </row>
    <row r="23" spans="1:14" ht="21.95" customHeight="1" x14ac:dyDescent="0.2">
      <c r="A23" s="241" t="s">
        <v>131</v>
      </c>
      <c r="B23" s="196"/>
      <c r="C23" s="196"/>
      <c r="D23" s="196"/>
      <c r="E23" s="196"/>
      <c r="F23" s="196"/>
      <c r="G23" s="242">
        <f>SUBTOTAL(109,Mileage[Total Miles])</f>
        <v>0</v>
      </c>
      <c r="H23" s="243"/>
      <c r="I23" s="244">
        <f>SUBTOTAL(109,Mileage[Reimb Amt])</f>
        <v>0</v>
      </c>
    </row>
    <row r="24" spans="1:14" ht="21.95" customHeight="1" x14ac:dyDescent="0.2">
      <c r="A24" s="204" t="s">
        <v>129</v>
      </c>
      <c r="B24" s="217" t="s">
        <v>117</v>
      </c>
      <c r="C24" s="207" t="s">
        <v>135</v>
      </c>
      <c r="D24" s="126" t="s">
        <v>134</v>
      </c>
      <c r="E24" s="124" t="s">
        <v>141</v>
      </c>
      <c r="F24" s="155" t="s">
        <v>120</v>
      </c>
      <c r="G24" s="155" t="s">
        <v>16</v>
      </c>
      <c r="H24" s="215" t="s">
        <v>17</v>
      </c>
      <c r="I24" s="124" t="s">
        <v>13</v>
      </c>
    </row>
    <row r="25" spans="1:14" ht="21.95" customHeight="1" x14ac:dyDescent="0.2">
      <c r="A25" s="205"/>
      <c r="B25" s="229"/>
      <c r="C25" s="208"/>
      <c r="D25" s="150"/>
      <c r="E25" s="150"/>
      <c r="F25" s="150"/>
      <c r="G25" s="150"/>
      <c r="H25" s="150"/>
      <c r="I25" s="149" t="str">
        <f>IF(OR(MealsLodging[[#This Row],[Lodging Amount]]&lt;&gt;"",MealsLodging[[#This Row],[Brkfst]]&lt;&gt;"",MealsLodging[[#This Row],[Lunch]]&lt;&gt;"",MealsLodging[[#This Row],[Dinner]]&lt;&gt;"")=TRUE,IF(MealsLodging[[#This Row],[Lodging Amount]]="X",0,MealsLodging[[#This Row],[Lodging Amount]])+IF(MealsLodging[[#This Row],[Brkfst]]="X",0,MealsLodging[[#This Row],[Brkfst]])+IF(MealsLodging[[#This Row],[Lunch]]="X",0,MealsLodging[[#This Row],[Lunch]])+IF(MealsLodging[[#This Row],[Dinner]]="X",0,MealsLodging[[#This Row],[Dinner]]),"")</f>
        <v/>
      </c>
      <c r="N25" s="2"/>
    </row>
    <row r="26" spans="1:14" ht="21.95" customHeight="1" x14ac:dyDescent="0.2">
      <c r="A26" s="205"/>
      <c r="B26" s="229"/>
      <c r="C26" s="208"/>
      <c r="D26" s="150"/>
      <c r="E26" s="150"/>
      <c r="F26" s="150"/>
      <c r="G26" s="150"/>
      <c r="H26" s="150"/>
      <c r="I26" s="149" t="str">
        <f>IF(OR(MealsLodging[[#This Row],[Lodging Amount]]&lt;&gt;"",MealsLodging[[#This Row],[Brkfst]]&lt;&gt;"",MealsLodging[[#This Row],[Lunch]]&lt;&gt;"",MealsLodging[[#This Row],[Dinner]]&lt;&gt;"")=TRUE,IF(MealsLodging[[#This Row],[Lodging Amount]]="X",0,MealsLodging[[#This Row],[Lodging Amount]])+IF(MealsLodging[[#This Row],[Brkfst]]="X",0,MealsLodging[[#This Row],[Brkfst]])+IF(MealsLodging[[#This Row],[Lunch]]="X",0,MealsLodging[[#This Row],[Lunch]])+IF(MealsLodging[[#This Row],[Dinner]]="X",0,MealsLodging[[#This Row],[Dinner]]),"")</f>
        <v/>
      </c>
    </row>
    <row r="27" spans="1:14" ht="21.95" customHeight="1" x14ac:dyDescent="0.2">
      <c r="A27" s="205"/>
      <c r="B27" s="229"/>
      <c r="C27" s="208"/>
      <c r="D27" s="150"/>
      <c r="E27" s="150"/>
      <c r="F27" s="150"/>
      <c r="G27" s="150"/>
      <c r="H27" s="150"/>
      <c r="I27" s="149" t="str">
        <f>IF(OR(MealsLodging[[#This Row],[Lodging Amount]]&lt;&gt;"",MealsLodging[[#This Row],[Brkfst]]&lt;&gt;"",MealsLodging[[#This Row],[Lunch]]&lt;&gt;"",MealsLodging[[#This Row],[Dinner]]&lt;&gt;"")=TRUE,IF(MealsLodging[[#This Row],[Lodging Amount]]="X",0,MealsLodging[[#This Row],[Lodging Amount]])+IF(MealsLodging[[#This Row],[Brkfst]]="X",0,MealsLodging[[#This Row],[Brkfst]])+IF(MealsLodging[[#This Row],[Lunch]]="X",0,MealsLodging[[#This Row],[Lunch]])+IF(MealsLodging[[#This Row],[Dinner]]="X",0,MealsLodging[[#This Row],[Dinner]]),"")</f>
        <v/>
      </c>
    </row>
    <row r="28" spans="1:14" ht="21.95" customHeight="1" x14ac:dyDescent="0.2">
      <c r="A28" s="205"/>
      <c r="B28" s="229"/>
      <c r="C28" s="208"/>
      <c r="D28" s="150"/>
      <c r="E28" s="150"/>
      <c r="F28" s="150"/>
      <c r="G28" s="150"/>
      <c r="H28" s="150"/>
      <c r="I28" s="149" t="str">
        <f>IF(OR(MealsLodging[[#This Row],[Lodging Amount]]&lt;&gt;"",MealsLodging[[#This Row],[Brkfst]]&lt;&gt;"",MealsLodging[[#This Row],[Lunch]]&lt;&gt;"",MealsLodging[[#This Row],[Dinner]]&lt;&gt;"")=TRUE,IF(MealsLodging[[#This Row],[Lodging Amount]]="X",0,MealsLodging[[#This Row],[Lodging Amount]])+IF(MealsLodging[[#This Row],[Brkfst]]="X",0,MealsLodging[[#This Row],[Brkfst]])+IF(MealsLodging[[#This Row],[Lunch]]="X",0,MealsLodging[[#This Row],[Lunch]])+IF(MealsLodging[[#This Row],[Dinner]]="X",0,MealsLodging[[#This Row],[Dinner]]),"")</f>
        <v/>
      </c>
    </row>
    <row r="29" spans="1:14" ht="21.95" customHeight="1" x14ac:dyDescent="0.2">
      <c r="A29" s="205"/>
      <c r="B29" s="229"/>
      <c r="C29" s="208"/>
      <c r="D29" s="150"/>
      <c r="E29" s="150"/>
      <c r="F29" s="150"/>
      <c r="G29" s="150"/>
      <c r="H29" s="150"/>
      <c r="I29" s="149" t="str">
        <f>IF(OR(MealsLodging[[#This Row],[Lodging Amount]]&lt;&gt;"",MealsLodging[[#This Row],[Brkfst]]&lt;&gt;"",MealsLodging[[#This Row],[Lunch]]&lt;&gt;"",MealsLodging[[#This Row],[Dinner]]&lt;&gt;"")=TRUE,IF(MealsLodging[[#This Row],[Lodging Amount]]="X",0,MealsLodging[[#This Row],[Lodging Amount]])+IF(MealsLodging[[#This Row],[Brkfst]]="X",0,MealsLodging[[#This Row],[Brkfst]])+IF(MealsLodging[[#This Row],[Lunch]]="X",0,MealsLodging[[#This Row],[Lunch]])+IF(MealsLodging[[#This Row],[Dinner]]="X",0,MealsLodging[[#This Row],[Dinner]]),"")</f>
        <v/>
      </c>
    </row>
    <row r="30" spans="1:14" ht="21.95" customHeight="1" x14ac:dyDescent="0.2">
      <c r="A30" s="205"/>
      <c r="B30" s="229"/>
      <c r="C30" s="209"/>
      <c r="D30" s="150"/>
      <c r="E30" s="150"/>
      <c r="F30" s="150"/>
      <c r="G30" s="150"/>
      <c r="H30" s="150"/>
      <c r="I30" s="153" t="str">
        <f>IF(OR(MealsLodging[[#This Row],[Lodging Amount]]&lt;&gt;"",MealsLodging[[#This Row],[Brkfst]]&lt;&gt;"",MealsLodging[[#This Row],[Lunch]]&lt;&gt;"",MealsLodging[[#This Row],[Dinner]]&lt;&gt;"")=TRUE,IF(MealsLodging[[#This Row],[Lodging Amount]]="X",0,MealsLodging[[#This Row],[Lodging Amount]])+IF(MealsLodging[[#This Row],[Brkfst]]="X",0,MealsLodging[[#This Row],[Brkfst]])+IF(MealsLodging[[#This Row],[Lunch]]="X",0,MealsLodging[[#This Row],[Lunch]])+IF(MealsLodging[[#This Row],[Dinner]]="X",0,MealsLodging[[#This Row],[Dinner]]),"")</f>
        <v/>
      </c>
    </row>
    <row r="31" spans="1:14" ht="21.95" customHeight="1" x14ac:dyDescent="0.2">
      <c r="A31" s="205"/>
      <c r="B31" s="229"/>
      <c r="C31" s="209"/>
      <c r="D31" s="150"/>
      <c r="E31" s="150"/>
      <c r="F31" s="150"/>
      <c r="G31" s="150"/>
      <c r="H31" s="150"/>
      <c r="I31" s="153" t="str">
        <f>IF(OR(MealsLodging[[#This Row],[Lodging Amount]]&lt;&gt;"",MealsLodging[[#This Row],[Brkfst]]&lt;&gt;"",MealsLodging[[#This Row],[Lunch]]&lt;&gt;"",MealsLodging[[#This Row],[Dinner]]&lt;&gt;"")=TRUE,IF(MealsLodging[[#This Row],[Lodging Amount]]="X",0,MealsLodging[[#This Row],[Lodging Amount]])+IF(MealsLodging[[#This Row],[Brkfst]]="X",0,MealsLodging[[#This Row],[Brkfst]])+IF(MealsLodging[[#This Row],[Lunch]]="X",0,MealsLodging[[#This Row],[Lunch]])+IF(MealsLodging[[#This Row],[Dinner]]="X",0,MealsLodging[[#This Row],[Dinner]]),"")</f>
        <v/>
      </c>
    </row>
    <row r="32" spans="1:14" ht="21.95" customHeight="1" x14ac:dyDescent="0.2">
      <c r="A32" s="206" t="s">
        <v>132</v>
      </c>
      <c r="B32" s="230"/>
      <c r="C32" s="210"/>
      <c r="D32" s="200"/>
      <c r="E32" s="203">
        <f>SUBTOTAL(109,MealsLodging[Lodging Amount])</f>
        <v>0</v>
      </c>
      <c r="F32" s="203">
        <f>SUBTOTAL(109,MealsLodging[Brkfst])</f>
        <v>0</v>
      </c>
      <c r="G32" s="203">
        <f>SUBTOTAL(109,MealsLodging[Lunch])</f>
        <v>0</v>
      </c>
      <c r="H32" s="203">
        <f>SUBTOTAL(109,MealsLodging[Dinner])</f>
        <v>0</v>
      </c>
      <c r="I32" s="200">
        <f>SUBTOTAL(109,MealsLodging[Reimb Amt])</f>
        <v>0</v>
      </c>
    </row>
    <row r="33" spans="1:9" ht="21.95" customHeight="1" x14ac:dyDescent="0.2">
      <c r="A33" s="167" t="s">
        <v>136</v>
      </c>
      <c r="B33" s="231" t="s">
        <v>117</v>
      </c>
      <c r="C33" s="167" t="s">
        <v>52</v>
      </c>
      <c r="D33" s="167" t="s">
        <v>134</v>
      </c>
      <c r="E33" s="220" t="s">
        <v>125</v>
      </c>
      <c r="F33" s="222" t="s">
        <v>146</v>
      </c>
      <c r="G33" s="223" t="s">
        <v>126</v>
      </c>
      <c r="H33" s="159" t="s">
        <v>119</v>
      </c>
      <c r="I33" s="167" t="s">
        <v>13</v>
      </c>
    </row>
    <row r="34" spans="1:9" ht="21.95" customHeight="1" x14ac:dyDescent="0.2">
      <c r="A34" s="179"/>
      <c r="B34" s="232"/>
      <c r="C34" s="150"/>
      <c r="D34" s="150"/>
      <c r="E34" s="216"/>
      <c r="F34" s="166"/>
      <c r="G34" s="234"/>
      <c r="H34" s="139" t="str">
        <f>IF(Misc[[#This Row],[Reimb Amt]]="","","M"&amp;COUNT(INDEX(Misc[Reimb Amt],1):Misc[[#This Row],[Reimb Amt]])&amp;"-a")</f>
        <v/>
      </c>
      <c r="I34" s="110"/>
    </row>
    <row r="35" spans="1:9" ht="21.95" customHeight="1" x14ac:dyDescent="0.2">
      <c r="A35" s="179"/>
      <c r="B35" s="232"/>
      <c r="C35" s="150"/>
      <c r="D35" s="150"/>
      <c r="E35" s="216"/>
      <c r="F35" s="166"/>
      <c r="G35" s="234"/>
      <c r="H35" s="139" t="str">
        <f>IF(Misc[[#This Row],[Reimb Amt]]="","","M"&amp;COUNT(INDEX(Misc[Reimb Amt],1):Misc[[#This Row],[Reimb Amt]])&amp;"-a")</f>
        <v/>
      </c>
      <c r="I35" s="110"/>
    </row>
    <row r="36" spans="1:9" ht="21.95" customHeight="1" x14ac:dyDescent="0.2">
      <c r="A36" s="179"/>
      <c r="B36" s="232"/>
      <c r="C36" s="150"/>
      <c r="D36" s="150"/>
      <c r="E36" s="216"/>
      <c r="F36" s="166"/>
      <c r="G36" s="234"/>
      <c r="H36" s="139" t="str">
        <f>IF(Misc[[#This Row],[Reimb Amt]]="","","M"&amp;COUNT(INDEX(Misc[Reimb Amt],1):Misc[[#This Row],[Reimb Amt]])&amp;"-a")</f>
        <v/>
      </c>
      <c r="I36" s="111"/>
    </row>
    <row r="37" spans="1:9" ht="21.95" customHeight="1" x14ac:dyDescent="0.2">
      <c r="A37" s="179"/>
      <c r="B37" s="232"/>
      <c r="C37" s="150"/>
      <c r="D37" s="111"/>
      <c r="E37" s="216"/>
      <c r="F37" s="166"/>
      <c r="G37" s="234"/>
      <c r="H37" s="139" t="str">
        <f>IF(Misc[[#This Row],[Reimb Amt]]="","","M"&amp;COUNT(INDEX(Misc[Reimb Amt],1):Misc[[#This Row],[Reimb Amt]])&amp;"-a")</f>
        <v/>
      </c>
      <c r="I37" s="111"/>
    </row>
    <row r="38" spans="1:9" ht="21.95" customHeight="1" x14ac:dyDescent="0.2">
      <c r="A38" s="179"/>
      <c r="B38" s="232"/>
      <c r="C38" s="150"/>
      <c r="D38" s="111"/>
      <c r="E38" s="216"/>
      <c r="F38" s="166"/>
      <c r="G38" s="234"/>
      <c r="H38" s="139" t="str">
        <f>IF(Misc[[#This Row],[Reimb Amt]]="","","M"&amp;COUNT(INDEX(Misc[Reimb Amt],1):Misc[[#This Row],[Reimb Amt]])&amp;"-a")</f>
        <v/>
      </c>
      <c r="I38" s="111"/>
    </row>
    <row r="39" spans="1:9" ht="21.95" customHeight="1" x14ac:dyDescent="0.2">
      <c r="A39" s="181"/>
      <c r="B39" s="232"/>
      <c r="C39" s="150"/>
      <c r="D39" s="111"/>
      <c r="E39" s="216"/>
      <c r="F39" s="166"/>
      <c r="G39" s="234"/>
      <c r="H39" s="139" t="str">
        <f>IF(Misc[[#This Row],[Reimb Amt]]="","","M"&amp;COUNT(INDEX(Misc[Reimb Amt],1):Misc[[#This Row],[Reimb Amt]])&amp;"-a")</f>
        <v/>
      </c>
      <c r="I39" s="111"/>
    </row>
    <row r="40" spans="1:9" ht="21.95" customHeight="1" x14ac:dyDescent="0.2">
      <c r="A40" s="181"/>
      <c r="B40" s="232"/>
      <c r="C40" s="150"/>
      <c r="D40" s="111"/>
      <c r="E40" s="216"/>
      <c r="F40" s="166"/>
      <c r="G40" s="234"/>
      <c r="H40" s="139" t="str">
        <f>IF(Misc[[#This Row],[Reimb Amt]]="","","M"&amp;COUNT(INDEX(Misc[Reimb Amt],1):Misc[[#This Row],[Reimb Amt]])&amp;"-a")</f>
        <v/>
      </c>
      <c r="I40" s="111"/>
    </row>
    <row r="41" spans="1:9" ht="21.95" customHeight="1" x14ac:dyDescent="0.2">
      <c r="A41" s="181"/>
      <c r="B41" s="232"/>
      <c r="C41" s="150"/>
      <c r="D41" s="111"/>
      <c r="E41" s="216"/>
      <c r="F41" s="166"/>
      <c r="G41" s="234"/>
      <c r="H41" s="139" t="str">
        <f>IF(Misc[[#This Row],[Reimb Amt]]="","","M"&amp;COUNT(INDEX(Misc[Reimb Amt],1):Misc[[#This Row],[Reimb Amt]])&amp;"-a")</f>
        <v/>
      </c>
      <c r="I41" s="111"/>
    </row>
    <row r="42" spans="1:9" ht="21.95" customHeight="1" x14ac:dyDescent="0.2">
      <c r="A42" s="181"/>
      <c r="B42" s="232"/>
      <c r="C42" s="150"/>
      <c r="D42" s="111"/>
      <c r="E42" s="216"/>
      <c r="F42" s="166"/>
      <c r="G42" s="234"/>
      <c r="H42" s="139" t="str">
        <f>IF(Misc[[#This Row],[Reimb Amt]]="","","M"&amp;COUNT(INDEX(Misc[Reimb Amt],1):Misc[[#This Row],[Reimb Amt]])&amp;"-a")</f>
        <v/>
      </c>
      <c r="I42" s="111"/>
    </row>
    <row r="43" spans="1:9" ht="21.95" customHeight="1" x14ac:dyDescent="0.2">
      <c r="A43" s="197" t="s">
        <v>133</v>
      </c>
      <c r="B43" s="233"/>
      <c r="C43" s="198"/>
      <c r="D43" s="199"/>
      <c r="E43" s="235"/>
      <c r="F43" s="238"/>
      <c r="G43" s="236"/>
      <c r="H43" s="200"/>
      <c r="I43" s="199">
        <f>SUBTOTAL(109,Misc[Reimb Amt])</f>
        <v>0</v>
      </c>
    </row>
    <row r="44" spans="1:9" ht="21.95" customHeight="1" x14ac:dyDescent="0.2">
      <c r="E44" s="157" t="s">
        <v>139</v>
      </c>
      <c r="F44" s="157" t="s">
        <v>9</v>
      </c>
      <c r="G44" s="157" t="s">
        <v>152</v>
      </c>
      <c r="H44" s="157" t="s">
        <v>10</v>
      </c>
      <c r="I44" s="157" t="s">
        <v>14</v>
      </c>
    </row>
    <row r="45" spans="1:9" ht="21.95" customHeight="1" x14ac:dyDescent="0.2">
      <c r="D45" s="1" t="s">
        <v>123</v>
      </c>
      <c r="E45" s="245">
        <f>Transportation[[#Totals],[Reimb Amt]]</f>
        <v>0</v>
      </c>
      <c r="F45" s="245">
        <f>Mileage[[#Totals],[Reimb Amt]]+Mileage12[[#Totals],[Reimb Amt]]</f>
        <v>0</v>
      </c>
      <c r="G45" s="245">
        <f>MealsLodging[[#Totals],[Reimb Amt]]</f>
        <v>0</v>
      </c>
      <c r="H45" s="246">
        <f>Misc[[#Totals],[Reimb Amt]]+Misc1411[[#Totals],[Reimb Amt]]</f>
        <v>0</v>
      </c>
      <c r="I45" s="245">
        <f>+Table8[Airfare]+Table8[Mileage]+Table8[L&amp;M]+Table8[Misc]</f>
        <v>0</v>
      </c>
    </row>
    <row r="46" spans="1:9" s="237" customFormat="1" ht="27" x14ac:dyDescent="0.35"/>
    <row r="47" spans="1:9" s="237" customFormat="1" ht="27" x14ac:dyDescent="0.35"/>
    <row r="48" spans="1:9" s="237" customFormat="1" ht="27" x14ac:dyDescent="0.35"/>
    <row r="49" s="237" customFormat="1" ht="27" x14ac:dyDescent="0.35"/>
    <row r="50" s="237" customFormat="1" ht="27" x14ac:dyDescent="0.35"/>
    <row r="51" s="237" customFormat="1" ht="27" x14ac:dyDescent="0.35"/>
    <row r="52" s="237" customFormat="1" ht="27" x14ac:dyDescent="0.35"/>
    <row r="53" s="237" customFormat="1" ht="27" x14ac:dyDescent="0.35"/>
    <row r="54" s="237" customFormat="1" ht="27" x14ac:dyDescent="0.35"/>
    <row r="55" s="237" customFormat="1" ht="27" x14ac:dyDescent="0.35"/>
    <row r="56" s="237" customFormat="1" ht="27" x14ac:dyDescent="0.35"/>
    <row r="57" s="237" customFormat="1" ht="27" x14ac:dyDescent="0.35"/>
    <row r="58" s="237" customFormat="1" ht="27" x14ac:dyDescent="0.35"/>
    <row r="59" s="237" customFormat="1" ht="27" x14ac:dyDescent="0.35"/>
    <row r="60" s="237" customFormat="1" ht="27" x14ac:dyDescent="0.35"/>
    <row r="61" s="237" customFormat="1" ht="27" x14ac:dyDescent="0.35"/>
    <row r="62" s="237" customFormat="1" ht="27" x14ac:dyDescent="0.35"/>
    <row r="63" s="237" customFormat="1" ht="27" x14ac:dyDescent="0.35"/>
    <row r="64" s="237" customFormat="1" ht="27" x14ac:dyDescent="0.35"/>
    <row r="65" s="237" customFormat="1" ht="27" x14ac:dyDescent="0.35"/>
    <row r="66" s="237" customFormat="1" ht="27" x14ac:dyDescent="0.35"/>
    <row r="67" s="237" customFormat="1" ht="27" x14ac:dyDescent="0.35"/>
    <row r="68" s="237" customFormat="1" ht="27" x14ac:dyDescent="0.35"/>
    <row r="69" s="237" customFormat="1" ht="27" x14ac:dyDescent="0.35"/>
    <row r="70" s="237" customFormat="1" ht="27" x14ac:dyDescent="0.35"/>
    <row r="71" s="237" customFormat="1" ht="27" x14ac:dyDescent="0.35"/>
    <row r="72" s="237" customFormat="1" ht="27" x14ac:dyDescent="0.35"/>
    <row r="73" s="237" customFormat="1" ht="27" x14ac:dyDescent="0.35"/>
    <row r="74" s="237" customFormat="1" ht="27" x14ac:dyDescent="0.35"/>
    <row r="75" s="237" customFormat="1" ht="27" x14ac:dyDescent="0.35"/>
    <row r="76" s="237" customFormat="1" ht="27" x14ac:dyDescent="0.35"/>
    <row r="77" s="237" customFormat="1" ht="27" x14ac:dyDescent="0.35"/>
    <row r="78" s="237" customFormat="1" ht="27" x14ac:dyDescent="0.35"/>
    <row r="79" s="237" customFormat="1" ht="27" x14ac:dyDescent="0.35"/>
    <row r="80" s="237" customFormat="1" ht="27" x14ac:dyDescent="0.35"/>
    <row r="81" s="237" customFormat="1" ht="27" x14ac:dyDescent="0.35"/>
    <row r="82" s="237" customFormat="1" ht="27" x14ac:dyDescent="0.35"/>
    <row r="83" s="237" customFormat="1" ht="27" x14ac:dyDescent="0.35"/>
    <row r="84" s="237" customFormat="1" ht="27" x14ac:dyDescent="0.35"/>
    <row r="85" s="237" customFormat="1" ht="27" x14ac:dyDescent="0.35"/>
    <row r="86" s="237" customFormat="1" ht="27" x14ac:dyDescent="0.35"/>
    <row r="87" s="237" customFormat="1" ht="27" x14ac:dyDescent="0.35"/>
    <row r="88" s="237" customFormat="1" ht="27" x14ac:dyDescent="0.35"/>
    <row r="89" s="237" customFormat="1" ht="27" x14ac:dyDescent="0.35"/>
    <row r="90" s="237" customFormat="1" ht="27" x14ac:dyDescent="0.35"/>
    <row r="91" s="237" customFormat="1" ht="27" x14ac:dyDescent="0.35"/>
    <row r="92" s="237" customFormat="1" ht="27" x14ac:dyDescent="0.35"/>
    <row r="93" s="237" customFormat="1" ht="27" x14ac:dyDescent="0.35"/>
    <row r="94" s="237" customFormat="1" ht="27" x14ac:dyDescent="0.35"/>
    <row r="95" s="237" customFormat="1" ht="27" x14ac:dyDescent="0.35"/>
    <row r="96" s="237" customFormat="1" ht="27" x14ac:dyDescent="0.35"/>
    <row r="97" s="237" customFormat="1" ht="27" x14ac:dyDescent="0.35"/>
    <row r="98" s="237" customFormat="1" ht="27" x14ac:dyDescent="0.35"/>
    <row r="99" s="237" customFormat="1" ht="27" x14ac:dyDescent="0.35"/>
    <row r="100" s="237" customFormat="1" ht="27" x14ac:dyDescent="0.35"/>
    <row r="101" s="237" customFormat="1" ht="27" x14ac:dyDescent="0.35"/>
    <row r="102" s="237" customFormat="1" ht="27" x14ac:dyDescent="0.35"/>
    <row r="103" s="237" customFormat="1" ht="27" x14ac:dyDescent="0.35"/>
    <row r="104" s="237" customFormat="1" ht="27" x14ac:dyDescent="0.35"/>
    <row r="105" s="237" customFormat="1" ht="27" x14ac:dyDescent="0.35"/>
  </sheetData>
  <mergeCells count="15">
    <mergeCell ref="F10:H10"/>
    <mergeCell ref="A9:B9"/>
    <mergeCell ref="C9:D11"/>
    <mergeCell ref="B1:I1"/>
    <mergeCell ref="A14:J14"/>
    <mergeCell ref="A10:B10"/>
    <mergeCell ref="F11:H11"/>
    <mergeCell ref="I3:J4"/>
    <mergeCell ref="I7:J8"/>
    <mergeCell ref="I9:J9"/>
    <mergeCell ref="B7:D7"/>
    <mergeCell ref="E5:H5"/>
    <mergeCell ref="E6:H6"/>
    <mergeCell ref="E7:H7"/>
    <mergeCell ref="E8:H9"/>
  </mergeCells>
  <dataValidations count="2">
    <dataValidation type="custom" allowBlank="1" showInputMessage="1" showErrorMessage="1" sqref="A2 A9:A10 A4:A7 C5 I21:I22 C13 M5:N5 M7 A13 I25:I31 M3 A33:I33 H34:H42 A15 D45 E44:I45 I7:J10 I3:J5 E3 E7:H7 E10:E11 I15 A16:I16 A20:I20 A24:I24">
      <formula1>""""""</formula1>
    </dataValidation>
    <dataValidation type="list" allowBlank="1" showInputMessage="1" showErrorMessage="1" sqref="I6:J6 M6:N6 I11:J11">
      <formula1>"X"</formula1>
    </dataValidation>
  </dataValidations>
  <pageMargins left="0.25" right="0.25" top="0.5" bottom="0.25" header="0" footer="0.25"/>
  <pageSetup scale="70" fitToHeight="0" orientation="portrait" r:id="rId1"/>
  <headerFooter differentFirst="1">
    <oddHeader>&amp;L&amp;"Verdana,Bold Italic"&amp;U&amp;F - Page &amp;P of &amp;N</oddHeader>
  </headerFooter>
  <ignoredErrors>
    <ignoredError sqref="I20:I22 A16:I16 A20:H20 E45:I45 H34:H42 B33:C33 A24:I24 A33 D33:I33 E44:G44 H44:I44 I25:I31" listDataValidation="1"/>
  </ignoredErrors>
  <drawing r:id="rId2"/>
  <tableParts count="5">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K41"/>
  <sheetViews>
    <sheetView zoomScaleNormal="100" workbookViewId="0">
      <selection activeCell="L8" sqref="L8"/>
    </sheetView>
  </sheetViews>
  <sheetFormatPr defaultRowHeight="12.75" x14ac:dyDescent="0.2"/>
  <cols>
    <col min="1" max="1" width="9.625" customWidth="1"/>
    <col min="2" max="2" width="16.875" customWidth="1"/>
    <col min="3" max="3" width="17.5" customWidth="1"/>
    <col min="4" max="4" width="27.875" customWidth="1"/>
    <col min="5" max="5" width="8.25" customWidth="1"/>
    <col min="6" max="6" width="7.75" customWidth="1"/>
    <col min="7" max="7" width="6.875" customWidth="1"/>
    <col min="8" max="8" width="9.125" customWidth="1"/>
    <col min="9" max="9" width="9.5" customWidth="1"/>
    <col min="10" max="10" width="9.625" customWidth="1"/>
    <col min="11" max="12" width="6.875" customWidth="1"/>
  </cols>
  <sheetData>
    <row r="1" spans="1:11" s="256" customFormat="1" ht="47.25" customHeight="1" thickBot="1" x14ac:dyDescent="0.25">
      <c r="A1" s="271"/>
      <c r="B1" s="289" t="s">
        <v>158</v>
      </c>
      <c r="C1" s="289"/>
      <c r="D1" s="289"/>
      <c r="E1" s="289"/>
      <c r="F1" s="289"/>
      <c r="G1" s="289"/>
      <c r="H1" s="289"/>
      <c r="I1"/>
      <c r="J1" s="271"/>
    </row>
    <row r="2" spans="1:11" ht="12.75" customHeight="1" thickTop="1" x14ac:dyDescent="0.2"/>
    <row r="3" spans="1:11" ht="12.75" customHeight="1" x14ac:dyDescent="0.2">
      <c r="B3" s="172" t="str">
        <f>"Name:  "&amp;IF('Travel Reimb Form'!B4:D4="","",'Travel Reimb Form'!B4:D4)</f>
        <v xml:space="preserve">Name:  </v>
      </c>
      <c r="D3" s="152"/>
      <c r="G3" s="151" t="s">
        <v>124</v>
      </c>
      <c r="H3" s="156">
        <v>0.53500000000000003</v>
      </c>
    </row>
    <row r="5" spans="1:11" ht="21.95" customHeight="1" x14ac:dyDescent="0.2">
      <c r="A5" s="176" t="s">
        <v>138</v>
      </c>
      <c r="K5" s="3"/>
    </row>
    <row r="6" spans="1:11" ht="21.75" x14ac:dyDescent="0.2">
      <c r="A6" s="161" t="s">
        <v>7</v>
      </c>
      <c r="B6" s="162" t="s">
        <v>113</v>
      </c>
      <c r="C6" s="163" t="s">
        <v>114</v>
      </c>
      <c r="D6" s="158" t="s">
        <v>134</v>
      </c>
      <c r="E6" s="158" t="s">
        <v>106</v>
      </c>
      <c r="F6" s="158" t="s">
        <v>66</v>
      </c>
      <c r="G6" s="158" t="s">
        <v>118</v>
      </c>
      <c r="H6" s="164" t="s">
        <v>13</v>
      </c>
    </row>
    <row r="7" spans="1:11" ht="21.95" customHeight="1" x14ac:dyDescent="0.2">
      <c r="A7" s="179"/>
      <c r="B7" s="179"/>
      <c r="C7" s="88"/>
      <c r="D7" s="150"/>
      <c r="E7" s="86"/>
      <c r="F7" s="86"/>
      <c r="G7" s="86" t="str">
        <f>IF(OR(Mileage12[[#This Row],[Starting Odom]]="",Mileage12[[#This Row],[Ending Odom]]="")=TRUE,"",Mileage12[[#This Row],[Ending Odom]]-Mileage12[[#This Row],[Starting Odom]])</f>
        <v/>
      </c>
      <c r="H7" s="149" t="str">
        <f>IF(Mileage12[[#This Row],[Total Miles]]="","",$H$3*Mileage12[[#This Row],[Total Miles]])</f>
        <v/>
      </c>
    </row>
    <row r="8" spans="1:11" ht="21.95" customHeight="1" x14ac:dyDescent="0.2">
      <c r="A8" s="179"/>
      <c r="B8" s="179"/>
      <c r="C8" s="150"/>
      <c r="D8" s="150"/>
      <c r="E8" s="180"/>
      <c r="F8" s="86"/>
      <c r="G8" s="86" t="str">
        <f>IF(OR(Mileage12[[#This Row],[Starting Odom]]="",Mileage12[[#This Row],[Ending Odom]]="")=TRUE,"",Mileage12[[#This Row],[Ending Odom]]-Mileage12[[#This Row],[Starting Odom]])</f>
        <v/>
      </c>
      <c r="H8" s="153" t="str">
        <f>IF(Mileage12[[#This Row],[Total Miles]]="","",$H$3*Mileage12[[#This Row],[Total Miles]])</f>
        <v/>
      </c>
    </row>
    <row r="9" spans="1:11" ht="21.95" customHeight="1" x14ac:dyDescent="0.2">
      <c r="A9" s="182"/>
      <c r="B9" s="179"/>
      <c r="C9" s="188"/>
      <c r="D9" s="150"/>
      <c r="E9" s="180"/>
      <c r="F9" s="86"/>
      <c r="G9" s="86" t="str">
        <f>IF(OR(Mileage12[[#This Row],[Starting Odom]]="",Mileage12[[#This Row],[Ending Odom]]="")=TRUE,"",Mileage12[[#This Row],[Ending Odom]]-Mileage12[[#This Row],[Starting Odom]])</f>
        <v/>
      </c>
      <c r="H9" s="153" t="str">
        <f>IF(Mileage12[[#This Row],[Total Miles]]="","",$H$3*Mileage12[[#This Row],[Total Miles]])</f>
        <v/>
      </c>
    </row>
    <row r="10" spans="1:11" ht="21.95" customHeight="1" x14ac:dyDescent="0.2">
      <c r="A10" s="182"/>
      <c r="B10" s="179"/>
      <c r="C10" s="188"/>
      <c r="D10" s="150"/>
      <c r="E10" s="180"/>
      <c r="F10" s="86"/>
      <c r="G10" s="86" t="str">
        <f>IF(OR(Mileage12[[#This Row],[Starting Odom]]="",Mileage12[[#This Row],[Ending Odom]]="")=TRUE,"",Mileage12[[#This Row],[Ending Odom]]-Mileage12[[#This Row],[Starting Odom]])</f>
        <v/>
      </c>
      <c r="H10" s="153" t="str">
        <f>IF(Mileage12[[#This Row],[Total Miles]]="","",$H$3*Mileage12[[#This Row],[Total Miles]])</f>
        <v/>
      </c>
    </row>
    <row r="11" spans="1:11" ht="21.95" customHeight="1" x14ac:dyDescent="0.2">
      <c r="A11" s="182"/>
      <c r="B11" s="179"/>
      <c r="C11" s="188"/>
      <c r="D11" s="150"/>
      <c r="E11" s="180"/>
      <c r="F11" s="86"/>
      <c r="G11" s="86" t="str">
        <f>IF(OR(Mileage12[[#This Row],[Starting Odom]]="",Mileage12[[#This Row],[Ending Odom]]="")=TRUE,"",Mileage12[[#This Row],[Ending Odom]]-Mileage12[[#This Row],[Starting Odom]])</f>
        <v/>
      </c>
      <c r="H11" s="153" t="str">
        <f>IF(Mileage12[[#This Row],[Total Miles]]="","",$H$3*Mileage12[[#This Row],[Total Miles]])</f>
        <v/>
      </c>
    </row>
    <row r="12" spans="1:11" ht="21.95" customHeight="1" x14ac:dyDescent="0.2">
      <c r="A12" s="182"/>
      <c r="B12" s="179"/>
      <c r="C12" s="188"/>
      <c r="D12" s="150"/>
      <c r="E12" s="180"/>
      <c r="F12" s="86"/>
      <c r="G12" s="86" t="str">
        <f>IF(OR(Mileage12[[#This Row],[Starting Odom]]="",Mileage12[[#This Row],[Ending Odom]]="")=TRUE,"",Mileage12[[#This Row],[Ending Odom]]-Mileage12[[#This Row],[Starting Odom]])</f>
        <v/>
      </c>
      <c r="H12" s="153" t="str">
        <f>IF(Mileage12[[#This Row],[Total Miles]]="","",$H$3*Mileage12[[#This Row],[Total Miles]])</f>
        <v/>
      </c>
    </row>
    <row r="13" spans="1:11" ht="21.95" customHeight="1" x14ac:dyDescent="0.2">
      <c r="A13" s="182"/>
      <c r="B13" s="179"/>
      <c r="C13" s="188"/>
      <c r="D13" s="150"/>
      <c r="E13" s="180"/>
      <c r="F13" s="86"/>
      <c r="G13" s="86" t="str">
        <f>IF(OR(Mileage12[[#This Row],[Starting Odom]]="",Mileage12[[#This Row],[Ending Odom]]="")=TRUE,"",Mileage12[[#This Row],[Ending Odom]]-Mileage12[[#This Row],[Starting Odom]])</f>
        <v/>
      </c>
      <c r="H13" s="153" t="str">
        <f>IF(Mileage12[[#This Row],[Total Miles]]="","",$H$3*Mileage12[[#This Row],[Total Miles]])</f>
        <v/>
      </c>
    </row>
    <row r="14" spans="1:11" ht="21.95" customHeight="1" x14ac:dyDescent="0.2">
      <c r="A14" s="182"/>
      <c r="B14" s="179"/>
      <c r="C14" s="188"/>
      <c r="D14" s="150"/>
      <c r="E14" s="180"/>
      <c r="F14" s="86"/>
      <c r="G14" s="86" t="str">
        <f>IF(OR(Mileage12[[#This Row],[Starting Odom]]="",Mileage12[[#This Row],[Ending Odom]]="")=TRUE,"",Mileage12[[#This Row],[Ending Odom]]-Mileage12[[#This Row],[Starting Odom]])</f>
        <v/>
      </c>
      <c r="H14" s="153" t="str">
        <f>IF(Mileage12[[#This Row],[Total Miles]]="","",$H$3*Mileage12[[#This Row],[Total Miles]])</f>
        <v/>
      </c>
    </row>
    <row r="15" spans="1:11" ht="21.95" customHeight="1" x14ac:dyDescent="0.2">
      <c r="A15" s="182"/>
      <c r="B15" s="179"/>
      <c r="C15" s="188"/>
      <c r="D15" s="150"/>
      <c r="E15" s="180"/>
      <c r="F15" s="86"/>
      <c r="G15" s="86" t="str">
        <f>IF(OR(Mileage12[[#This Row],[Starting Odom]]="",Mileage12[[#This Row],[Ending Odom]]="")=TRUE,"",Mileage12[[#This Row],[Ending Odom]]-Mileage12[[#This Row],[Starting Odom]])</f>
        <v/>
      </c>
      <c r="H15" s="153" t="str">
        <f>IF(Mileage12[[#This Row],[Total Miles]]="","",$H$3*Mileage12[[#This Row],[Total Miles]])</f>
        <v/>
      </c>
    </row>
    <row r="16" spans="1:11" ht="21.95" customHeight="1" x14ac:dyDescent="0.2">
      <c r="A16" s="182"/>
      <c r="B16" s="179"/>
      <c r="C16" s="188"/>
      <c r="D16" s="150"/>
      <c r="E16" s="180"/>
      <c r="F16" s="86"/>
      <c r="G16" s="86" t="str">
        <f>IF(OR(Mileage12[[#This Row],[Starting Odom]]="",Mileage12[[#This Row],[Ending Odom]]="")=TRUE,"",Mileage12[[#This Row],[Ending Odom]]-Mileage12[[#This Row],[Starting Odom]])</f>
        <v/>
      </c>
      <c r="H16" s="153" t="str">
        <f>IF(Mileage12[[#This Row],[Total Miles]]="","",$H$3*Mileage12[[#This Row],[Total Miles]])</f>
        <v/>
      </c>
    </row>
    <row r="17" spans="1:8" ht="21.95" customHeight="1" x14ac:dyDescent="0.2">
      <c r="A17" s="182"/>
      <c r="B17" s="179"/>
      <c r="C17" s="188"/>
      <c r="D17" s="150"/>
      <c r="E17" s="180"/>
      <c r="F17" s="86"/>
      <c r="G17" s="86" t="str">
        <f>IF(OR(Mileage12[[#This Row],[Starting Odom]]="",Mileage12[[#This Row],[Ending Odom]]="")=TRUE,"",Mileage12[[#This Row],[Ending Odom]]-Mileage12[[#This Row],[Starting Odom]])</f>
        <v/>
      </c>
      <c r="H17" s="153" t="str">
        <f>IF(Mileage12[[#This Row],[Total Miles]]="","",$H$3*Mileage12[[#This Row],[Total Miles]])</f>
        <v/>
      </c>
    </row>
    <row r="18" spans="1:8" ht="21.95" customHeight="1" x14ac:dyDescent="0.2">
      <c r="A18" s="182"/>
      <c r="B18" s="179"/>
      <c r="C18" s="188"/>
      <c r="D18" s="150"/>
      <c r="E18" s="180"/>
      <c r="F18" s="86"/>
      <c r="G18" s="86" t="str">
        <f>IF(OR(Mileage12[[#This Row],[Starting Odom]]="",Mileage12[[#This Row],[Ending Odom]]="")=TRUE,"",Mileage12[[#This Row],[Ending Odom]]-Mileage12[[#This Row],[Starting Odom]])</f>
        <v/>
      </c>
      <c r="H18" s="153" t="str">
        <f>IF(Mileage12[[#This Row],[Total Miles]]="","",$H$3*Mileage12[[#This Row],[Total Miles]])</f>
        <v/>
      </c>
    </row>
    <row r="19" spans="1:8" ht="21.95" customHeight="1" x14ac:dyDescent="0.2">
      <c r="A19" s="182"/>
      <c r="B19" s="179"/>
      <c r="C19" s="188"/>
      <c r="D19" s="150"/>
      <c r="E19" s="180"/>
      <c r="F19" s="86"/>
      <c r="G19" s="86" t="str">
        <f>IF(OR(Mileage12[[#This Row],[Starting Odom]]="",Mileage12[[#This Row],[Ending Odom]]="")=TRUE,"",Mileage12[[#This Row],[Ending Odom]]-Mileage12[[#This Row],[Starting Odom]])</f>
        <v/>
      </c>
      <c r="H19" s="153" t="str">
        <f>IF(Mileage12[[#This Row],[Total Miles]]="","",$H$3*Mileage12[[#This Row],[Total Miles]])</f>
        <v/>
      </c>
    </row>
    <row r="20" spans="1:8" ht="21.95" customHeight="1" x14ac:dyDescent="0.2">
      <c r="A20" s="182"/>
      <c r="B20" s="179"/>
      <c r="C20" s="188"/>
      <c r="D20" s="150"/>
      <c r="E20" s="180"/>
      <c r="F20" s="86"/>
      <c r="G20" s="86" t="str">
        <f>IF(OR(Mileage12[[#This Row],[Starting Odom]]="",Mileage12[[#This Row],[Ending Odom]]="")=TRUE,"",Mileage12[[#This Row],[Ending Odom]]-Mileage12[[#This Row],[Starting Odom]])</f>
        <v/>
      </c>
      <c r="H20" s="153" t="str">
        <f>IF(Mileage12[[#This Row],[Total Miles]]="","",$H$3*Mileage12[[#This Row],[Total Miles]])</f>
        <v/>
      </c>
    </row>
    <row r="21" spans="1:8" ht="21.95" customHeight="1" x14ac:dyDescent="0.2">
      <c r="A21" s="182"/>
      <c r="B21" s="179"/>
      <c r="C21" s="188"/>
      <c r="D21" s="150"/>
      <c r="E21" s="180"/>
      <c r="F21" s="86"/>
      <c r="G21" s="86" t="str">
        <f>IF(OR(Mileage12[[#This Row],[Starting Odom]]="",Mileage12[[#This Row],[Ending Odom]]="")=TRUE,"",Mileage12[[#This Row],[Ending Odom]]-Mileage12[[#This Row],[Starting Odom]])</f>
        <v/>
      </c>
      <c r="H21" s="153" t="str">
        <f>IF(Mileage12[[#This Row],[Total Miles]]="","",$H$3*Mileage12[[#This Row],[Total Miles]])</f>
        <v/>
      </c>
    </row>
    <row r="22" spans="1:8" ht="21.95" customHeight="1" x14ac:dyDescent="0.2">
      <c r="A22" s="182"/>
      <c r="B22" s="179"/>
      <c r="C22" s="188"/>
      <c r="D22" s="150"/>
      <c r="E22" s="180"/>
      <c r="F22" s="86"/>
      <c r="G22" s="86" t="str">
        <f>IF(OR(Mileage12[[#This Row],[Starting Odom]]="",Mileage12[[#This Row],[Ending Odom]]="")=TRUE,"",Mileage12[[#This Row],[Ending Odom]]-Mileage12[[#This Row],[Starting Odom]])</f>
        <v/>
      </c>
      <c r="H22" s="153" t="str">
        <f>IF(Mileage12[[#This Row],[Total Miles]]="","",$H$3*Mileage12[[#This Row],[Total Miles]])</f>
        <v/>
      </c>
    </row>
    <row r="23" spans="1:8" ht="21.95" customHeight="1" x14ac:dyDescent="0.2">
      <c r="A23" s="182"/>
      <c r="B23" s="179"/>
      <c r="C23" s="188"/>
      <c r="D23" s="150"/>
      <c r="E23" s="180"/>
      <c r="F23" s="86"/>
      <c r="G23" s="86" t="str">
        <f>IF(OR(Mileage12[[#This Row],[Starting Odom]]="",Mileage12[[#This Row],[Ending Odom]]="")=TRUE,"",Mileage12[[#This Row],[Ending Odom]]-Mileage12[[#This Row],[Starting Odom]])</f>
        <v/>
      </c>
      <c r="H23" s="153" t="str">
        <f>IF(Mileage12[[#This Row],[Total Miles]]="","",$H$3*Mileage12[[#This Row],[Total Miles]])</f>
        <v/>
      </c>
    </row>
    <row r="24" spans="1:8" ht="21.95" customHeight="1" x14ac:dyDescent="0.2">
      <c r="A24" s="182"/>
      <c r="B24" s="179"/>
      <c r="C24" s="188"/>
      <c r="D24" s="150"/>
      <c r="E24" s="180"/>
      <c r="F24" s="86"/>
      <c r="G24" s="86" t="str">
        <f>IF(OR(Mileage12[[#This Row],[Starting Odom]]="",Mileage12[[#This Row],[Ending Odom]]="")=TRUE,"",Mileage12[[#This Row],[Ending Odom]]-Mileage12[[#This Row],[Starting Odom]])</f>
        <v/>
      </c>
      <c r="H24" s="153" t="str">
        <f>IF(Mileage12[[#This Row],[Total Miles]]="","",$H$3*Mileage12[[#This Row],[Total Miles]])</f>
        <v/>
      </c>
    </row>
    <row r="25" spans="1:8" ht="21.95" customHeight="1" x14ac:dyDescent="0.2">
      <c r="A25" s="182"/>
      <c r="B25" s="179"/>
      <c r="C25" s="188"/>
      <c r="D25" s="150"/>
      <c r="E25" s="180"/>
      <c r="F25" s="86"/>
      <c r="G25" s="86" t="str">
        <f>IF(OR(Mileage12[[#This Row],[Starting Odom]]="",Mileage12[[#This Row],[Ending Odom]]="")=TRUE,"",Mileage12[[#This Row],[Ending Odom]]-Mileage12[[#This Row],[Starting Odom]])</f>
        <v/>
      </c>
      <c r="H25" s="153" t="str">
        <f>IF(Mileage12[[#This Row],[Total Miles]]="","",$H$3*Mileage12[[#This Row],[Total Miles]])</f>
        <v/>
      </c>
    </row>
    <row r="26" spans="1:8" ht="21.95" customHeight="1" x14ac:dyDescent="0.2">
      <c r="A26" s="182"/>
      <c r="B26" s="179"/>
      <c r="C26" s="188"/>
      <c r="D26" s="150"/>
      <c r="E26" s="180"/>
      <c r="F26" s="86"/>
      <c r="G26" s="86" t="str">
        <f>IF(OR(Mileage12[[#This Row],[Starting Odom]]="",Mileage12[[#This Row],[Ending Odom]]="")=TRUE,"",Mileage12[[#This Row],[Ending Odom]]-Mileage12[[#This Row],[Starting Odom]])</f>
        <v/>
      </c>
      <c r="H26" s="153" t="str">
        <f>IF(Mileage12[[#This Row],[Total Miles]]="","",$H$3*Mileage12[[#This Row],[Total Miles]])</f>
        <v/>
      </c>
    </row>
    <row r="27" spans="1:8" ht="21.95" customHeight="1" x14ac:dyDescent="0.2">
      <c r="A27" s="182"/>
      <c r="B27" s="179"/>
      <c r="C27" s="188"/>
      <c r="D27" s="150"/>
      <c r="E27" s="180"/>
      <c r="F27" s="86"/>
      <c r="G27" s="86" t="str">
        <f>IF(OR(Mileage12[[#This Row],[Starting Odom]]="",Mileage12[[#This Row],[Ending Odom]]="")=TRUE,"",Mileage12[[#This Row],[Ending Odom]]-Mileage12[[#This Row],[Starting Odom]])</f>
        <v/>
      </c>
      <c r="H27" s="153" t="str">
        <f>IF(Mileage12[[#This Row],[Total Miles]]="","",$H$3*Mileage12[[#This Row],[Total Miles]])</f>
        <v/>
      </c>
    </row>
    <row r="28" spans="1:8" ht="21.95" customHeight="1" x14ac:dyDescent="0.2">
      <c r="A28" s="182"/>
      <c r="B28" s="179"/>
      <c r="C28" s="188"/>
      <c r="D28" s="150"/>
      <c r="E28" s="180"/>
      <c r="F28" s="86"/>
      <c r="G28" s="86" t="str">
        <f>IF(OR(Mileage12[[#This Row],[Starting Odom]]="",Mileage12[[#This Row],[Ending Odom]]="")=TRUE,"",Mileage12[[#This Row],[Ending Odom]]-Mileage12[[#This Row],[Starting Odom]])</f>
        <v/>
      </c>
      <c r="H28" s="153" t="str">
        <f>IF(Mileage12[[#This Row],[Total Miles]]="","",$H$3*Mileage12[[#This Row],[Total Miles]])</f>
        <v/>
      </c>
    </row>
    <row r="29" spans="1:8" ht="21.95" customHeight="1" x14ac:dyDescent="0.2">
      <c r="A29" s="182"/>
      <c r="B29" s="179"/>
      <c r="C29" s="188"/>
      <c r="D29" s="150"/>
      <c r="E29" s="180"/>
      <c r="F29" s="86"/>
      <c r="G29" s="86" t="str">
        <f>IF(OR(Mileage12[[#This Row],[Starting Odom]]="",Mileage12[[#This Row],[Ending Odom]]="")=TRUE,"",Mileage12[[#This Row],[Ending Odom]]-Mileage12[[#This Row],[Starting Odom]])</f>
        <v/>
      </c>
      <c r="H29" s="153" t="str">
        <f>IF(Mileage12[[#This Row],[Total Miles]]="","",$H$3*Mileage12[[#This Row],[Total Miles]])</f>
        <v/>
      </c>
    </row>
    <row r="30" spans="1:8" ht="21.95" customHeight="1" x14ac:dyDescent="0.2">
      <c r="A30" s="182"/>
      <c r="B30" s="179"/>
      <c r="C30" s="188"/>
      <c r="D30" s="150"/>
      <c r="E30" s="180"/>
      <c r="F30" s="86"/>
      <c r="G30" s="86" t="str">
        <f>IF(OR(Mileage12[[#This Row],[Starting Odom]]="",Mileage12[[#This Row],[Ending Odom]]="")=TRUE,"",Mileage12[[#This Row],[Ending Odom]]-Mileage12[[#This Row],[Starting Odom]])</f>
        <v/>
      </c>
      <c r="H30" s="153" t="str">
        <f>IF(Mileage12[[#This Row],[Total Miles]]="","",$H$3*Mileage12[[#This Row],[Total Miles]])</f>
        <v/>
      </c>
    </row>
    <row r="31" spans="1:8" ht="21.95" customHeight="1" x14ac:dyDescent="0.2">
      <c r="A31" s="182"/>
      <c r="B31" s="179"/>
      <c r="C31" s="188"/>
      <c r="D31" s="150"/>
      <c r="E31" s="180"/>
      <c r="F31" s="86"/>
      <c r="G31" s="86" t="str">
        <f>IF(OR(Mileage12[[#This Row],[Starting Odom]]="",Mileage12[[#This Row],[Ending Odom]]="")=TRUE,"",Mileage12[[#This Row],[Ending Odom]]-Mileage12[[#This Row],[Starting Odom]])</f>
        <v/>
      </c>
      <c r="H31" s="153" t="str">
        <f>IF(Mileage12[[#This Row],[Total Miles]]="","",$H$3*Mileage12[[#This Row],[Total Miles]])</f>
        <v/>
      </c>
    </row>
    <row r="32" spans="1:8" ht="21.95" customHeight="1" x14ac:dyDescent="0.2">
      <c r="A32" s="182"/>
      <c r="B32" s="179"/>
      <c r="C32" s="188"/>
      <c r="D32" s="150"/>
      <c r="E32" s="180"/>
      <c r="F32" s="86"/>
      <c r="G32" s="86" t="str">
        <f>IF(OR(Mileage12[[#This Row],[Starting Odom]]="",Mileage12[[#This Row],[Ending Odom]]="")=TRUE,"",Mileage12[[#This Row],[Ending Odom]]-Mileage12[[#This Row],[Starting Odom]])</f>
        <v/>
      </c>
      <c r="H32" s="153" t="str">
        <f>IF(Mileage12[[#This Row],[Total Miles]]="","",$H$3*Mileage12[[#This Row],[Total Miles]])</f>
        <v/>
      </c>
    </row>
    <row r="33" spans="1:8" ht="21.95" customHeight="1" x14ac:dyDescent="0.2">
      <c r="A33" s="182"/>
      <c r="B33" s="179"/>
      <c r="C33" s="188"/>
      <c r="D33" s="150"/>
      <c r="E33" s="180"/>
      <c r="F33" s="86"/>
      <c r="G33" s="86" t="str">
        <f>IF(OR(Mileage12[[#This Row],[Starting Odom]]="",Mileage12[[#This Row],[Ending Odom]]="")=TRUE,"",Mileage12[[#This Row],[Ending Odom]]-Mileage12[[#This Row],[Starting Odom]])</f>
        <v/>
      </c>
      <c r="H33" s="153" t="str">
        <f>IF(Mileage12[[#This Row],[Total Miles]]="","",$H$3*Mileage12[[#This Row],[Total Miles]])</f>
        <v/>
      </c>
    </row>
    <row r="34" spans="1:8" ht="21.95" customHeight="1" x14ac:dyDescent="0.2">
      <c r="A34" s="182"/>
      <c r="B34" s="179"/>
      <c r="C34" s="188"/>
      <c r="D34" s="150"/>
      <c r="E34" s="180"/>
      <c r="F34" s="86"/>
      <c r="G34" s="86" t="str">
        <f>IF(OR(Mileage12[[#This Row],[Starting Odom]]="",Mileage12[[#This Row],[Ending Odom]]="")=TRUE,"",Mileage12[[#This Row],[Ending Odom]]-Mileage12[[#This Row],[Starting Odom]])</f>
        <v/>
      </c>
      <c r="H34" s="153" t="str">
        <f>IF(Mileage12[[#This Row],[Total Miles]]="","",$H$3*Mileage12[[#This Row],[Total Miles]])</f>
        <v/>
      </c>
    </row>
    <row r="35" spans="1:8" ht="21.95" customHeight="1" x14ac:dyDescent="0.2">
      <c r="A35" s="182"/>
      <c r="B35" s="179"/>
      <c r="C35" s="188"/>
      <c r="D35" s="150"/>
      <c r="E35" s="180"/>
      <c r="F35" s="86"/>
      <c r="G35" s="86" t="str">
        <f>IF(OR(Mileage12[[#This Row],[Starting Odom]]="",Mileage12[[#This Row],[Ending Odom]]="")=TRUE,"",Mileage12[[#This Row],[Ending Odom]]-Mileage12[[#This Row],[Starting Odom]])</f>
        <v/>
      </c>
      <c r="H35" s="153" t="str">
        <f>IF(Mileage12[[#This Row],[Total Miles]]="","",$H$3*Mileage12[[#This Row],[Total Miles]])</f>
        <v/>
      </c>
    </row>
    <row r="36" spans="1:8" ht="21.95" customHeight="1" x14ac:dyDescent="0.2">
      <c r="A36" s="183"/>
      <c r="B36" s="184"/>
      <c r="C36" s="189"/>
      <c r="D36" s="173"/>
      <c r="E36" s="185"/>
      <c r="F36" s="186"/>
      <c r="G36" s="186" t="str">
        <f>IF(OR(Mileage12[[#This Row],[Starting Odom]]="",Mileage12[[#This Row],[Ending Odom]]="")=TRUE,"",Mileage12[[#This Row],[Ending Odom]]-Mileage12[[#This Row],[Starting Odom]])</f>
        <v/>
      </c>
      <c r="H36" s="187" t="str">
        <f>IF(Mileage12[[#This Row],[Total Miles]]="","",$H$3*Mileage12[[#This Row],[Total Miles]])</f>
        <v/>
      </c>
    </row>
    <row r="37" spans="1:8" ht="21.95" customHeight="1" x14ac:dyDescent="0.2">
      <c r="A37" s="182"/>
      <c r="B37" s="179"/>
      <c r="C37" s="188"/>
      <c r="D37" s="150"/>
      <c r="E37" s="180"/>
      <c r="F37" s="86"/>
      <c r="G37" s="86" t="str">
        <f>IF(OR(Mileage12[[#This Row],[Starting Odom]]="",Mileage12[[#This Row],[Ending Odom]]="")=TRUE,"",Mileage12[[#This Row],[Ending Odom]]-Mileage12[[#This Row],[Starting Odom]])</f>
        <v/>
      </c>
      <c r="H37" s="153" t="str">
        <f>IF(Mileage12[[#This Row],[Total Miles]]="","",$H$3*Mileage12[[#This Row],[Total Miles]])</f>
        <v/>
      </c>
    </row>
    <row r="38" spans="1:8" ht="21.95" customHeight="1" x14ac:dyDescent="0.2">
      <c r="A38" s="183"/>
      <c r="B38" s="184"/>
      <c r="C38" s="189"/>
      <c r="D38" s="173"/>
      <c r="E38" s="185"/>
      <c r="F38" s="186"/>
      <c r="G38" s="186" t="str">
        <f>IF(OR(Mileage12[[#This Row],[Starting Odom]]="",Mileage12[[#This Row],[Ending Odom]]="")=TRUE,"",Mileage12[[#This Row],[Ending Odom]]-Mileage12[[#This Row],[Starting Odom]])</f>
        <v/>
      </c>
      <c r="H38" s="187" t="str">
        <f>IF(Mileage12[[#This Row],[Total Miles]]="","",$H$3*Mileage12[[#This Row],[Total Miles]])</f>
        <v/>
      </c>
    </row>
    <row r="39" spans="1:8" ht="21.95" customHeight="1" x14ac:dyDescent="0.2">
      <c r="A39" s="168" t="s">
        <v>131</v>
      </c>
      <c r="B39" s="169"/>
      <c r="C39" s="169"/>
      <c r="D39" s="169"/>
      <c r="E39" s="169"/>
      <c r="F39" s="169"/>
      <c r="G39" s="170">
        <f>SUBTOTAL(109,Mileage12[Total Miles])</f>
        <v>0</v>
      </c>
      <c r="H39" s="171">
        <f>SUBTOTAL(109,Mileage12[Reimb Amt])</f>
        <v>0</v>
      </c>
    </row>
    <row r="40" spans="1:8" ht="21.95" customHeight="1" x14ac:dyDescent="0.2"/>
    <row r="41" spans="1:8" ht="21.95" customHeight="1" x14ac:dyDescent="0.2"/>
  </sheetData>
  <mergeCells count="1">
    <mergeCell ref="B1:H1"/>
  </mergeCells>
  <dataValidations count="1">
    <dataValidation type="custom" allowBlank="1" showInputMessage="1" showErrorMessage="1" sqref="I3 M3 B3 G3 A5 A6:H6 H7:H38">
      <formula1>""""""</formula1>
    </dataValidation>
  </dataValidations>
  <pageMargins left="0.25" right="0.25" top="0.5" bottom="0.25" header="0" footer="0.25"/>
  <pageSetup scale="87" fitToHeight="0" orientation="portrait" r:id="rId1"/>
  <headerFooter differentFirst="1">
    <oddHeader>&amp;L&amp;"Verdana,Bold Italic"&amp;U&amp;F - Page &amp;P of &amp;N</oddHeader>
  </headerFooter>
  <ignoredErrors>
    <ignoredError sqref="A6:H6 H7:H38" listDataValidation="1"/>
  </ignoredErrors>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K41"/>
  <sheetViews>
    <sheetView zoomScaleNormal="100" workbookViewId="0">
      <selection activeCell="H21" sqref="H21"/>
    </sheetView>
  </sheetViews>
  <sheetFormatPr defaultRowHeight="12.75" x14ac:dyDescent="0.2"/>
  <cols>
    <col min="1" max="1" width="9.625" customWidth="1"/>
    <col min="2" max="2" width="10.125" customWidth="1"/>
    <col min="3" max="3" width="19.125" customWidth="1"/>
    <col min="4" max="4" width="52.75" customWidth="1"/>
    <col min="5" max="5" width="11.375" customWidth="1"/>
    <col min="6" max="6" width="9.125" customWidth="1"/>
    <col min="7" max="7" width="7.75" customWidth="1"/>
    <col min="8" max="8" width="10.25" customWidth="1"/>
    <col min="9" max="9" width="9.5" customWidth="1"/>
    <col min="10" max="10" width="9.625" customWidth="1"/>
    <col min="11" max="12" width="6.875" customWidth="1"/>
  </cols>
  <sheetData>
    <row r="1" spans="1:11" s="256" customFormat="1" ht="47.25" customHeight="1" thickBot="1" x14ac:dyDescent="0.25">
      <c r="A1" s="271"/>
      <c r="B1" s="289" t="s">
        <v>158</v>
      </c>
      <c r="C1" s="289"/>
      <c r="D1" s="289"/>
      <c r="E1" s="289"/>
      <c r="F1"/>
      <c r="G1"/>
      <c r="H1"/>
      <c r="I1"/>
      <c r="J1" s="271"/>
    </row>
    <row r="2" spans="1:11" ht="12.75" customHeight="1" thickTop="1" x14ac:dyDescent="0.2"/>
    <row r="3" spans="1:11" ht="12.75" customHeight="1" x14ac:dyDescent="0.2">
      <c r="B3" s="172" t="str">
        <f>"Name:  "&amp;IF('Travel Reimb Form'!B4:D4="","",'Travel Reimb Form'!B4:D4)</f>
        <v xml:space="preserve">Name:  </v>
      </c>
      <c r="D3" s="152"/>
    </row>
    <row r="5" spans="1:11" ht="21.75" customHeight="1" x14ac:dyDescent="0.2">
      <c r="A5" s="176" t="s">
        <v>140</v>
      </c>
      <c r="K5" s="3"/>
    </row>
    <row r="6" spans="1:11" ht="21.75" customHeight="1" x14ac:dyDescent="0.2">
      <c r="A6" s="124" t="s">
        <v>119</v>
      </c>
      <c r="B6" s="126" t="s">
        <v>7</v>
      </c>
      <c r="C6" s="126" t="s">
        <v>52</v>
      </c>
      <c r="D6" s="126" t="s">
        <v>134</v>
      </c>
      <c r="E6" s="126" t="s">
        <v>13</v>
      </c>
    </row>
    <row r="7" spans="1:11" ht="21.95" customHeight="1" x14ac:dyDescent="0.2">
      <c r="A7" s="139" t="str">
        <f>IF(Misc1411[[#This Row],[Reimb Amt]]="","","M"&amp;COUNT(INDEX(Misc1411[Reimb Amt],1):Misc1411[[#This Row],[Reimb Amt]])&amp;"-b")</f>
        <v/>
      </c>
      <c r="B7" s="179"/>
      <c r="C7" s="150"/>
      <c r="D7" s="150"/>
      <c r="E7" s="110"/>
    </row>
    <row r="8" spans="1:11" ht="21.95" customHeight="1" x14ac:dyDescent="0.2">
      <c r="A8" s="139" t="str">
        <f>IF(Misc1411[[#This Row],[Reimb Amt]]="","","M"&amp;COUNT(INDEX(Misc1411[Reimb Amt],1):Misc1411[[#This Row],[Reimb Amt]])&amp;"-b")</f>
        <v/>
      </c>
      <c r="B8" s="179"/>
      <c r="C8" s="150"/>
      <c r="D8" s="150"/>
      <c r="E8" s="110"/>
    </row>
    <row r="9" spans="1:11" ht="21.95" customHeight="1" x14ac:dyDescent="0.2">
      <c r="A9" s="139" t="str">
        <f>IF(Misc1411[[#This Row],[Reimb Amt]]="","","M"&amp;COUNT(INDEX(Misc1411[Reimb Amt],1):Misc1411[[#This Row],[Reimb Amt]])&amp;"-b")</f>
        <v/>
      </c>
      <c r="B9" s="179"/>
      <c r="C9" s="150"/>
      <c r="D9" s="150"/>
      <c r="E9" s="111"/>
    </row>
    <row r="10" spans="1:11" ht="21.95" customHeight="1" x14ac:dyDescent="0.2">
      <c r="A10" s="139" t="str">
        <f>IF(Misc1411[[#This Row],[Reimb Amt]]="","","M"&amp;COUNT(INDEX(Misc1411[Reimb Amt],1):Misc1411[[#This Row],[Reimb Amt]])&amp;"-b")</f>
        <v/>
      </c>
      <c r="B10" s="179"/>
      <c r="C10" s="150"/>
      <c r="D10" s="111"/>
      <c r="E10" s="111"/>
    </row>
    <row r="11" spans="1:11" ht="21.95" customHeight="1" x14ac:dyDescent="0.2">
      <c r="A11" s="139" t="str">
        <f>IF(Misc1411[[#This Row],[Reimb Amt]]="","","M"&amp;COUNT(INDEX(Misc1411[Reimb Amt],1):Misc1411[[#This Row],[Reimb Amt]])&amp;"-b")</f>
        <v/>
      </c>
      <c r="B11" s="179"/>
      <c r="C11" s="150"/>
      <c r="D11" s="111"/>
      <c r="E11" s="111"/>
    </row>
    <row r="12" spans="1:11" ht="21.95" customHeight="1" x14ac:dyDescent="0.2">
      <c r="A12" s="139" t="str">
        <f>IF(Misc1411[[#This Row],[Reimb Amt]]="","","M"&amp;COUNT(INDEX(Misc1411[Reimb Amt],1):Misc1411[[#This Row],[Reimb Amt]])&amp;"-b")</f>
        <v/>
      </c>
      <c r="B12" s="179"/>
      <c r="C12" s="150"/>
      <c r="D12" s="111"/>
      <c r="E12" s="111"/>
    </row>
    <row r="13" spans="1:11" ht="21.95" customHeight="1" x14ac:dyDescent="0.2">
      <c r="A13" s="139" t="str">
        <f>IF(Misc1411[[#This Row],[Reimb Amt]]="","","M"&amp;COUNT(INDEX(Misc1411[Reimb Amt],1):Misc1411[[#This Row],[Reimb Amt]])&amp;"-b")</f>
        <v/>
      </c>
      <c r="B13" s="179"/>
      <c r="C13" s="150"/>
      <c r="D13" s="111"/>
      <c r="E13" s="111"/>
    </row>
    <row r="14" spans="1:11" ht="21.95" customHeight="1" x14ac:dyDescent="0.2">
      <c r="A14" s="139" t="str">
        <f>IF(Misc1411[[#This Row],[Reimb Amt]]="","","M"&amp;COUNT(INDEX(Misc1411[Reimb Amt],1):Misc1411[[#This Row],[Reimb Amt]])&amp;"-b")</f>
        <v/>
      </c>
      <c r="B14" s="179"/>
      <c r="C14" s="150"/>
      <c r="D14" s="111"/>
      <c r="E14" s="111"/>
    </row>
    <row r="15" spans="1:11" ht="21.95" customHeight="1" x14ac:dyDescent="0.2">
      <c r="A15" s="139" t="str">
        <f>IF(Misc1411[[#This Row],[Reimb Amt]]="","","M"&amp;COUNT(INDEX(Misc1411[Reimb Amt],1):Misc1411[[#This Row],[Reimb Amt]])&amp;"-b")</f>
        <v/>
      </c>
      <c r="B15" s="179"/>
      <c r="C15" s="150"/>
      <c r="D15" s="111"/>
      <c r="E15" s="111"/>
    </row>
    <row r="16" spans="1:11" ht="21.95" customHeight="1" x14ac:dyDescent="0.2">
      <c r="A16" s="139" t="str">
        <f>IF(Misc1411[[#This Row],[Reimb Amt]]="","","M"&amp;COUNT(INDEX(Misc1411[Reimb Amt],1):Misc1411[[#This Row],[Reimb Amt]])&amp;"-b")</f>
        <v/>
      </c>
      <c r="B16" s="182"/>
      <c r="C16" s="150"/>
      <c r="D16" s="111"/>
      <c r="E16" s="111"/>
    </row>
    <row r="17" spans="1:5" ht="21.95" customHeight="1" x14ac:dyDescent="0.2">
      <c r="A17" s="139" t="str">
        <f>IF(Misc1411[[#This Row],[Reimb Amt]]="","","M"&amp;COUNT(INDEX(Misc1411[Reimb Amt],1):Misc1411[[#This Row],[Reimb Amt]])&amp;"-b")</f>
        <v/>
      </c>
      <c r="B17" s="182"/>
      <c r="C17" s="150"/>
      <c r="D17" s="111"/>
      <c r="E17" s="111"/>
    </row>
    <row r="18" spans="1:5" ht="21.95" customHeight="1" x14ac:dyDescent="0.2">
      <c r="A18" s="139" t="str">
        <f>IF(Misc1411[[#This Row],[Reimb Amt]]="","","M"&amp;COUNT(INDEX(Misc1411[Reimb Amt],1):Misc1411[[#This Row],[Reimb Amt]])&amp;"-b")</f>
        <v/>
      </c>
      <c r="B18" s="182"/>
      <c r="C18" s="150"/>
      <c r="D18" s="111"/>
      <c r="E18" s="111"/>
    </row>
    <row r="19" spans="1:5" ht="21.95" customHeight="1" x14ac:dyDescent="0.2">
      <c r="A19" s="139" t="str">
        <f>IF(Misc1411[[#This Row],[Reimb Amt]]="","","M"&amp;COUNT(INDEX(Misc1411[Reimb Amt],1):Misc1411[[#This Row],[Reimb Amt]])&amp;"-b")</f>
        <v/>
      </c>
      <c r="B19" s="182"/>
      <c r="C19" s="150"/>
      <c r="D19" s="111"/>
      <c r="E19" s="111"/>
    </row>
    <row r="20" spans="1:5" ht="21.95" customHeight="1" x14ac:dyDescent="0.2">
      <c r="A20" s="139" t="str">
        <f>IF(Misc1411[[#This Row],[Reimb Amt]]="","","M"&amp;COUNT(INDEX(Misc1411[Reimb Amt],1):Misc1411[[#This Row],[Reimb Amt]])&amp;"-b")</f>
        <v/>
      </c>
      <c r="B20" s="182"/>
      <c r="C20" s="150"/>
      <c r="D20" s="111"/>
      <c r="E20" s="111"/>
    </row>
    <row r="21" spans="1:5" ht="21.95" customHeight="1" x14ac:dyDescent="0.2">
      <c r="A21" s="139" t="str">
        <f>IF(Misc1411[[#This Row],[Reimb Amt]]="","","M"&amp;COUNT(INDEX(Misc1411[Reimb Amt],1):Misc1411[[#This Row],[Reimb Amt]])&amp;"-b")</f>
        <v/>
      </c>
      <c r="B21" s="182"/>
      <c r="C21" s="150"/>
      <c r="D21" s="111"/>
      <c r="E21" s="111"/>
    </row>
    <row r="22" spans="1:5" ht="21.95" customHeight="1" x14ac:dyDescent="0.2">
      <c r="A22" s="139" t="str">
        <f>IF(Misc1411[[#This Row],[Reimb Amt]]="","","M"&amp;COUNT(INDEX(Misc1411[Reimb Amt],1):Misc1411[[#This Row],[Reimb Amt]])&amp;"-b")</f>
        <v/>
      </c>
      <c r="B22" s="182"/>
      <c r="C22" s="150"/>
      <c r="D22" s="111"/>
      <c r="E22" s="111"/>
    </row>
    <row r="23" spans="1:5" ht="21.95" customHeight="1" x14ac:dyDescent="0.2">
      <c r="A23" s="139" t="str">
        <f>IF(Misc1411[[#This Row],[Reimb Amt]]="","","M"&amp;COUNT(INDEX(Misc1411[Reimb Amt],1):Misc1411[[#This Row],[Reimb Amt]])&amp;"-b")</f>
        <v/>
      </c>
      <c r="B23" s="182"/>
      <c r="C23" s="150"/>
      <c r="D23" s="111"/>
      <c r="E23" s="111"/>
    </row>
    <row r="24" spans="1:5" ht="21.95" customHeight="1" x14ac:dyDescent="0.2">
      <c r="A24" s="139" t="str">
        <f>IF(Misc1411[[#This Row],[Reimb Amt]]="","","M"&amp;COUNT(INDEX(Misc1411[Reimb Amt],1):Misc1411[[#This Row],[Reimb Amt]])&amp;"-b")</f>
        <v/>
      </c>
      <c r="B24" s="182"/>
      <c r="C24" s="150"/>
      <c r="D24" s="111"/>
      <c r="E24" s="111"/>
    </row>
    <row r="25" spans="1:5" ht="21.95" customHeight="1" x14ac:dyDescent="0.2">
      <c r="A25" s="139" t="str">
        <f>IF(Misc1411[[#This Row],[Reimb Amt]]="","","M"&amp;COUNT(INDEX(Misc1411[Reimb Amt],1):Misc1411[[#This Row],[Reimb Amt]])&amp;"-b")</f>
        <v/>
      </c>
      <c r="B25" s="182"/>
      <c r="C25" s="150"/>
      <c r="D25" s="111"/>
      <c r="E25" s="111"/>
    </row>
    <row r="26" spans="1:5" ht="21.95" customHeight="1" x14ac:dyDescent="0.2">
      <c r="A26" s="139" t="str">
        <f>IF(Misc1411[[#This Row],[Reimb Amt]]="","","M"&amp;COUNT(INDEX(Misc1411[Reimb Amt],1):Misc1411[[#This Row],[Reimb Amt]])&amp;"-b")</f>
        <v/>
      </c>
      <c r="B26" s="182"/>
      <c r="C26" s="150"/>
      <c r="D26" s="111"/>
      <c r="E26" s="111"/>
    </row>
    <row r="27" spans="1:5" ht="21.95" customHeight="1" x14ac:dyDescent="0.2">
      <c r="A27" s="139" t="str">
        <f>IF(Misc1411[[#This Row],[Reimb Amt]]="","","M"&amp;COUNT(INDEX(Misc1411[Reimb Amt],1):Misc1411[[#This Row],[Reimb Amt]])&amp;"-b")</f>
        <v/>
      </c>
      <c r="B27" s="182"/>
      <c r="C27" s="150"/>
      <c r="D27" s="111"/>
      <c r="E27" s="111"/>
    </row>
    <row r="28" spans="1:5" ht="21.95" customHeight="1" x14ac:dyDescent="0.2">
      <c r="A28" s="139" t="str">
        <f>IF(Misc1411[[#This Row],[Reimb Amt]]="","","M"&amp;COUNT(INDEX(Misc1411[Reimb Amt],1):Misc1411[[#This Row],[Reimb Amt]])&amp;"-b")</f>
        <v/>
      </c>
      <c r="B28" s="182"/>
      <c r="C28" s="150"/>
      <c r="D28" s="111"/>
      <c r="E28" s="111"/>
    </row>
    <row r="29" spans="1:5" ht="21.95" customHeight="1" x14ac:dyDescent="0.2">
      <c r="A29" s="139" t="str">
        <f>IF(Misc1411[[#This Row],[Reimb Amt]]="","","M"&amp;COUNT(INDEX(Misc1411[Reimb Amt],1):Misc1411[[#This Row],[Reimb Amt]])&amp;"-b")</f>
        <v/>
      </c>
      <c r="B29" s="182"/>
      <c r="C29" s="150"/>
      <c r="D29" s="111"/>
      <c r="E29" s="111"/>
    </row>
    <row r="30" spans="1:5" ht="21.95" customHeight="1" x14ac:dyDescent="0.2">
      <c r="A30" s="139" t="str">
        <f>IF(Misc1411[[#This Row],[Reimb Amt]]="","","M"&amp;COUNT(INDEX(Misc1411[Reimb Amt],1):Misc1411[[#This Row],[Reimb Amt]])&amp;"-b")</f>
        <v/>
      </c>
      <c r="B30" s="182"/>
      <c r="C30" s="150"/>
      <c r="D30" s="111"/>
      <c r="E30" s="111"/>
    </row>
    <row r="31" spans="1:5" ht="21.95" customHeight="1" x14ac:dyDescent="0.2">
      <c r="A31" s="139" t="str">
        <f>IF(Misc1411[[#This Row],[Reimb Amt]]="","","M"&amp;COUNT(INDEX(Misc1411[Reimb Amt],1):Misc1411[[#This Row],[Reimb Amt]])&amp;"-b")</f>
        <v/>
      </c>
      <c r="B31" s="182"/>
      <c r="C31" s="150"/>
      <c r="D31" s="111"/>
      <c r="E31" s="111"/>
    </row>
    <row r="32" spans="1:5" ht="21.95" customHeight="1" x14ac:dyDescent="0.2">
      <c r="A32" s="139" t="str">
        <f>IF(Misc1411[[#This Row],[Reimb Amt]]="","","M"&amp;COUNT(INDEX(Misc1411[Reimb Amt],1):Misc1411[[#This Row],[Reimb Amt]])&amp;"-b")</f>
        <v/>
      </c>
      <c r="B32" s="182"/>
      <c r="C32" s="150"/>
      <c r="D32" s="111"/>
      <c r="E32" s="111"/>
    </row>
    <row r="33" spans="1:5" ht="21.95" customHeight="1" x14ac:dyDescent="0.2">
      <c r="A33" s="139" t="str">
        <f>IF(Misc1411[[#This Row],[Reimb Amt]]="","","M"&amp;COUNT(INDEX(Misc1411[Reimb Amt],1):Misc1411[[#This Row],[Reimb Amt]])&amp;"-b")</f>
        <v/>
      </c>
      <c r="B33" s="182"/>
      <c r="C33" s="150"/>
      <c r="D33" s="111"/>
      <c r="E33" s="111"/>
    </row>
    <row r="34" spans="1:5" ht="21.95" customHeight="1" x14ac:dyDescent="0.2">
      <c r="A34" s="139" t="str">
        <f>IF(Misc1411[[#This Row],[Reimb Amt]]="","","M"&amp;COUNT(INDEX(Misc1411[Reimb Amt],1):Misc1411[[#This Row],[Reimb Amt]])&amp;"-b")</f>
        <v/>
      </c>
      <c r="B34" s="182"/>
      <c r="C34" s="150"/>
      <c r="D34" s="111"/>
      <c r="E34" s="111"/>
    </row>
    <row r="35" spans="1:5" ht="21.95" customHeight="1" x14ac:dyDescent="0.2">
      <c r="A35" s="139" t="str">
        <f>IF(Misc1411[[#This Row],[Reimb Amt]]="","","M"&amp;COUNT(INDEX(Misc1411[Reimb Amt],1):Misc1411[[#This Row],[Reimb Amt]])&amp;"-b")</f>
        <v/>
      </c>
      <c r="B35" s="182"/>
      <c r="C35" s="150"/>
      <c r="D35" s="111"/>
      <c r="E35" s="111"/>
    </row>
    <row r="36" spans="1:5" ht="21.95" customHeight="1" x14ac:dyDescent="0.2">
      <c r="A36" s="139" t="str">
        <f>IF(Misc1411[[#This Row],[Reimb Amt]]="","","M"&amp;COUNT(INDEX(Misc1411[Reimb Amt],1):Misc1411[[#This Row],[Reimb Amt]])&amp;"-b")</f>
        <v/>
      </c>
      <c r="B36" s="182"/>
      <c r="C36" s="150"/>
      <c r="D36" s="111"/>
      <c r="E36" s="111"/>
    </row>
    <row r="37" spans="1:5" ht="21.95" customHeight="1" x14ac:dyDescent="0.2">
      <c r="A37" s="139" t="str">
        <f>IF(Misc1411[[#This Row],[Reimb Amt]]="","","M"&amp;COUNT(INDEX(Misc1411[Reimb Amt],1):Misc1411[[#This Row],[Reimb Amt]])&amp;"-b")</f>
        <v/>
      </c>
      <c r="B37" s="182"/>
      <c r="C37" s="150"/>
      <c r="D37" s="111"/>
      <c r="E37" s="111"/>
    </row>
    <row r="38" spans="1:5" ht="21.95" customHeight="1" x14ac:dyDescent="0.2">
      <c r="A38" s="174" t="str">
        <f>IF(Misc1411[[#This Row],[Reimb Amt]]="","","M"&amp;COUNT(INDEX(Misc1411[Reimb Amt],1):Misc1411[[#This Row],[Reimb Amt]])&amp;"-b")</f>
        <v/>
      </c>
      <c r="B38" s="183"/>
      <c r="C38" s="173"/>
      <c r="D38" s="123"/>
      <c r="E38" s="123"/>
    </row>
    <row r="39" spans="1:5" ht="21.95" customHeight="1" x14ac:dyDescent="0.2">
      <c r="A39" s="177" t="s">
        <v>133</v>
      </c>
      <c r="B39" s="165"/>
      <c r="C39" s="175"/>
      <c r="D39" s="147"/>
      <c r="E39" s="147">
        <f>SUBTOTAL(109,Misc1411[Reimb Amt])</f>
        <v>0</v>
      </c>
    </row>
    <row r="40" spans="1:5" ht="21.95" customHeight="1" x14ac:dyDescent="0.2"/>
    <row r="41" spans="1:5" ht="21.95" customHeight="1" x14ac:dyDescent="0.2"/>
  </sheetData>
  <mergeCells count="1">
    <mergeCell ref="B1:E1"/>
  </mergeCells>
  <dataValidations count="1">
    <dataValidation type="custom" allowBlank="1" showInputMessage="1" showErrorMessage="1" sqref="I3 M3 B3 A5 A6:E6 A7:A38">
      <formula1>""""""</formula1>
    </dataValidation>
  </dataValidations>
  <pageMargins left="0.25" right="0.25" top="0.5" bottom="0.25" header="0" footer="0.25"/>
  <pageSetup scale="87" fitToHeight="0" orientation="portrait" r:id="rId1"/>
  <headerFooter differentFirst="1">
    <oddHeader>&amp;L&amp;"Verdana,Bold Italic"&amp;U&amp;F - Page &amp;P of &amp;N</oddHeader>
  </headerFooter>
  <ignoredErrors>
    <ignoredError sqref="A6:E6 A7:A38" listDataValidation="1"/>
  </ignoredErrors>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P66"/>
  <sheetViews>
    <sheetView zoomScaleNormal="100" workbookViewId="0">
      <selection activeCell="C3" sqref="C3:D3"/>
    </sheetView>
  </sheetViews>
  <sheetFormatPr defaultRowHeight="12.75" outlineLevelCol="1" x14ac:dyDescent="0.2"/>
  <cols>
    <col min="1" max="1" width="7.25" customWidth="1"/>
    <col min="2" max="2" width="10.75" customWidth="1"/>
    <col min="3" max="3" width="20" customWidth="1"/>
    <col min="4" max="4" width="9.25" customWidth="1"/>
    <col min="5" max="5" width="21.25" customWidth="1"/>
    <col min="6" max="6" width="20.5" customWidth="1"/>
    <col min="7" max="7" width="7" customWidth="1"/>
    <col min="8" max="8" width="6.625" customWidth="1"/>
    <col min="9" max="10" width="8" customWidth="1"/>
    <col min="11" max="12" width="6.875" hidden="1" customWidth="1" outlineLevel="1"/>
    <col min="13" max="13" width="9" collapsed="1"/>
  </cols>
  <sheetData>
    <row r="1" spans="1:15" x14ac:dyDescent="0.2">
      <c r="C1" s="321" t="s">
        <v>0</v>
      </c>
      <c r="D1" s="321"/>
      <c r="E1" s="321"/>
      <c r="F1" s="321"/>
      <c r="G1" s="321"/>
      <c r="H1" s="321"/>
    </row>
    <row r="2" spans="1:15" ht="12.75" customHeight="1" thickBot="1" x14ac:dyDescent="0.25"/>
    <row r="3" spans="1:15" x14ac:dyDescent="0.2">
      <c r="B3" s="62" t="s">
        <v>53</v>
      </c>
      <c r="C3" s="340"/>
      <c r="D3" s="340"/>
      <c r="G3" s="341" t="s">
        <v>108</v>
      </c>
      <c r="H3" s="342"/>
      <c r="I3" s="65"/>
      <c r="J3" s="66"/>
      <c r="N3" s="2"/>
      <c r="O3" s="2"/>
    </row>
    <row r="4" spans="1:15" x14ac:dyDescent="0.2">
      <c r="G4" s="343"/>
      <c r="H4" s="344"/>
      <c r="I4" s="345" t="s">
        <v>107</v>
      </c>
      <c r="J4" s="346"/>
    </row>
    <row r="5" spans="1:15" ht="13.5" thickBot="1" x14ac:dyDescent="0.25">
      <c r="A5" s="2" t="s">
        <v>1</v>
      </c>
      <c r="B5" s="336"/>
      <c r="C5" s="336"/>
      <c r="D5" s="336"/>
      <c r="G5" s="67" t="s">
        <v>37</v>
      </c>
      <c r="H5" s="68" t="s">
        <v>38</v>
      </c>
      <c r="I5" s="69" t="s">
        <v>37</v>
      </c>
      <c r="J5" s="70" t="s">
        <v>38</v>
      </c>
    </row>
    <row r="6" spans="1:15" ht="16.5" thickTop="1" thickBot="1" x14ac:dyDescent="0.3">
      <c r="A6" s="2" t="s">
        <v>2</v>
      </c>
      <c r="B6" s="337"/>
      <c r="C6" s="337"/>
      <c r="D6" s="337"/>
      <c r="G6" s="71"/>
      <c r="H6" s="72"/>
      <c r="I6" s="72"/>
      <c r="J6" s="73"/>
    </row>
    <row r="7" spans="1:15" ht="12.75" customHeight="1" thickTop="1" x14ac:dyDescent="0.2">
      <c r="A7" s="2" t="s">
        <v>36</v>
      </c>
      <c r="B7" s="338"/>
      <c r="C7" s="338"/>
      <c r="D7" s="338"/>
      <c r="G7" s="330" t="str">
        <f>IF(H6="X","Attach I-94 Copy or Passport &amp; stamp w/status &amp; entry date","")</f>
        <v/>
      </c>
      <c r="H7" s="331"/>
      <c r="I7" s="331"/>
      <c r="J7" s="332"/>
    </row>
    <row r="8" spans="1:15" ht="13.5" thickBot="1" x14ac:dyDescent="0.25">
      <c r="A8" s="2" t="s">
        <v>5</v>
      </c>
      <c r="B8" s="339"/>
      <c r="C8" s="339"/>
      <c r="D8" s="339"/>
      <c r="G8" s="333"/>
      <c r="H8" s="334"/>
      <c r="I8" s="334"/>
      <c r="J8" s="335"/>
      <c r="M8" s="2"/>
    </row>
    <row r="9" spans="1:15" x14ac:dyDescent="0.2">
      <c r="A9" s="2" t="s">
        <v>3</v>
      </c>
      <c r="B9" s="337"/>
      <c r="C9" s="337"/>
      <c r="D9" s="337"/>
      <c r="G9" s="353" t="s">
        <v>55</v>
      </c>
      <c r="H9" s="354"/>
      <c r="I9" s="354"/>
      <c r="J9" s="355"/>
      <c r="L9" s="3"/>
    </row>
    <row r="10" spans="1:15" x14ac:dyDescent="0.2">
      <c r="G10" s="356"/>
      <c r="H10" s="357"/>
      <c r="I10" s="357"/>
      <c r="J10" s="358"/>
      <c r="L10" s="3"/>
    </row>
    <row r="11" spans="1:15" x14ac:dyDescent="0.2">
      <c r="A11" s="61" t="s">
        <v>56</v>
      </c>
      <c r="E11" s="60" t="s">
        <v>58</v>
      </c>
      <c r="G11" s="74" t="s">
        <v>37</v>
      </c>
      <c r="H11" s="75" t="s">
        <v>38</v>
      </c>
      <c r="I11" s="76"/>
      <c r="J11" s="77"/>
      <c r="L11" s="3"/>
    </row>
    <row r="12" spans="1:15" ht="6.75" customHeight="1" thickBot="1" x14ac:dyDescent="0.25">
      <c r="G12" s="112"/>
      <c r="H12" s="76"/>
      <c r="I12" s="76"/>
      <c r="J12" s="77"/>
      <c r="L12" s="3"/>
    </row>
    <row r="13" spans="1:15" ht="27" customHeight="1" thickTop="1" thickBot="1" x14ac:dyDescent="0.3">
      <c r="A13" s="325"/>
      <c r="B13" s="326"/>
      <c r="C13" s="326"/>
      <c r="D13" s="63"/>
      <c r="E13" s="102"/>
      <c r="F13" s="102"/>
      <c r="G13" s="78"/>
      <c r="H13" s="79"/>
      <c r="I13" s="76"/>
      <c r="J13" s="77"/>
      <c r="L13" s="3"/>
    </row>
    <row r="14" spans="1:15" ht="15.75" customHeight="1" thickTop="1" x14ac:dyDescent="0.2">
      <c r="E14" s="2" t="s">
        <v>57</v>
      </c>
      <c r="G14" s="347" t="str">
        <f>IF(G13="X","Attach Airfare Quote for Business Portion","")</f>
        <v/>
      </c>
      <c r="H14" s="348"/>
      <c r="I14" s="348"/>
      <c r="J14" s="349"/>
    </row>
    <row r="15" spans="1:15" ht="13.5" thickBot="1" x14ac:dyDescent="0.25">
      <c r="A15" s="1" t="s">
        <v>6</v>
      </c>
      <c r="G15" s="350"/>
      <c r="H15" s="351"/>
      <c r="I15" s="351"/>
      <c r="J15" s="352"/>
    </row>
    <row r="16" spans="1:15" ht="7.5" customHeight="1" x14ac:dyDescent="0.2">
      <c r="A16" s="1"/>
    </row>
    <row r="17" spans="1:16" x14ac:dyDescent="0.2">
      <c r="A17" s="2" t="s">
        <v>59</v>
      </c>
      <c r="C17" s="84"/>
      <c r="E17" s="2" t="s">
        <v>60</v>
      </c>
      <c r="F17" s="100"/>
      <c r="G17" s="113"/>
    </row>
    <row r="18" spans="1:16" x14ac:dyDescent="0.2">
      <c r="A18" s="61"/>
      <c r="C18" s="64" t="s">
        <v>61</v>
      </c>
      <c r="F18" s="101" t="s">
        <v>62</v>
      </c>
      <c r="G18" s="113"/>
    </row>
    <row r="19" spans="1:16" ht="6.75" customHeight="1" x14ac:dyDescent="0.2">
      <c r="A19" s="1"/>
    </row>
    <row r="20" spans="1:16" ht="13.5" thickBot="1" x14ac:dyDescent="0.25">
      <c r="A20" s="81" t="s">
        <v>63</v>
      </c>
      <c r="C20" s="2"/>
    </row>
    <row r="21" spans="1:16" ht="97.5" customHeight="1" thickBot="1" x14ac:dyDescent="0.25">
      <c r="A21" s="327"/>
      <c r="B21" s="328"/>
      <c r="C21" s="328"/>
      <c r="D21" s="328"/>
      <c r="E21" s="328"/>
      <c r="F21" s="328"/>
      <c r="G21" s="328"/>
      <c r="H21" s="328"/>
      <c r="I21" s="328"/>
      <c r="J21" s="329"/>
    </row>
    <row r="22" spans="1:16" ht="3.75" customHeight="1" x14ac:dyDescent="0.2"/>
    <row r="23" spans="1:16" x14ac:dyDescent="0.2">
      <c r="A23" s="1" t="s">
        <v>42</v>
      </c>
      <c r="G23" s="322" t="s">
        <v>64</v>
      </c>
      <c r="H23" s="323"/>
      <c r="I23" s="324"/>
    </row>
    <row r="24" spans="1:16" ht="45.75" customHeight="1" thickBot="1" x14ac:dyDescent="0.25">
      <c r="A24" s="124" t="s">
        <v>54</v>
      </c>
      <c r="B24" s="125" t="s">
        <v>7</v>
      </c>
      <c r="C24" s="127" t="s">
        <v>52</v>
      </c>
      <c r="D24" s="128" t="s">
        <v>50</v>
      </c>
      <c r="E24" s="124" t="s">
        <v>47</v>
      </c>
      <c r="F24" s="124" t="s">
        <v>109</v>
      </c>
      <c r="G24" s="126" t="s">
        <v>106</v>
      </c>
      <c r="H24" s="126" t="s">
        <v>66</v>
      </c>
      <c r="I24" s="82" t="s">
        <v>65</v>
      </c>
      <c r="J24" s="124" t="s">
        <v>13</v>
      </c>
      <c r="K24" s="80" t="s">
        <v>51</v>
      </c>
      <c r="L24" s="80" t="s">
        <v>67</v>
      </c>
    </row>
    <row r="25" spans="1:16" ht="16.5" thickTop="1" thickBot="1" x14ac:dyDescent="0.3">
      <c r="A25" s="139" t="str">
        <f>IF(AND(Travel_Exp[[#This Row],[Reimb Amt]]="",OR(Travel_Exp[[#This Row],[(Or) Enter Total '# of Miles]]="",Travel_Exp[[#This Row],[(Or) Enter Total '# of Miles]]=0)),"",COUNT(INDEX(Travel_Exp[Reimb Amt],1):Travel_Exp[[#This Row],[Reimb Amt]]))</f>
        <v/>
      </c>
      <c r="B25" s="129"/>
      <c r="C25" s="109"/>
      <c r="D25" s="109"/>
      <c r="E25" s="119"/>
      <c r="F25" s="88"/>
      <c r="G25" s="86"/>
      <c r="H25" s="86"/>
      <c r="I25" s="114" t="str">
        <f>IF(OR(Travel_Exp[[#This Row],[Starting Odom]]="",Travel_Exp[[#This Row],[Ending Odom]]="")=TRUE,"",Travel_Exp[[#This Row],[Ending Odom]]-Travel_Exp[[#This Row],[Starting Odom]])</f>
        <v/>
      </c>
      <c r="J25" s="110"/>
      <c r="K25" s="85"/>
      <c r="L25" s="83"/>
    </row>
    <row r="26" spans="1:16" ht="16.5" thickTop="1" thickBot="1" x14ac:dyDescent="0.3">
      <c r="A26" s="139" t="str">
        <f>IF(AND(Travel_Exp[[#This Row],[Reimb Amt]]="",OR(Travel_Exp[[#This Row],[(Or) Enter Total '# of Miles]]="",Travel_Exp[[#This Row],[(Or) Enter Total '# of Miles]]=0)),"",COUNT(INDEX(Travel_Exp[Reimb Amt],1):Travel_Exp[[#This Row],[Reimb Amt]]))</f>
        <v/>
      </c>
      <c r="B26" s="129"/>
      <c r="C26" s="109"/>
      <c r="D26" s="109"/>
      <c r="E26" s="120"/>
      <c r="F26" s="88"/>
      <c r="G26" s="86"/>
      <c r="H26" s="86"/>
      <c r="I26" s="114" t="str">
        <f>IF(OR(Travel_Exp[[#This Row],[Starting Odom]]="",Travel_Exp[[#This Row],[Ending Odom]]="")=TRUE,"",Travel_Exp[[#This Row],[Ending Odom]]-Travel_Exp[[#This Row],[Starting Odom]])</f>
        <v/>
      </c>
      <c r="J26" s="110"/>
      <c r="K26" s="85"/>
      <c r="L26" s="83"/>
    </row>
    <row r="27" spans="1:16" ht="16.5" thickTop="1" thickBot="1" x14ac:dyDescent="0.3">
      <c r="A27" s="139" t="str">
        <f>IF(AND(Travel_Exp[[#This Row],[Reimb Amt]]="",OR(Travel_Exp[[#This Row],[(Or) Enter Total '# of Miles]]="",Travel_Exp[[#This Row],[(Or) Enter Total '# of Miles]]=0)),"",COUNT(INDEX(Travel_Exp[Reimb Amt],1):Travel_Exp[[#This Row],[Reimb Amt]]))</f>
        <v/>
      </c>
      <c r="B27" s="129"/>
      <c r="C27" s="109"/>
      <c r="D27" s="109"/>
      <c r="E27" s="120"/>
      <c r="F27" s="88"/>
      <c r="G27" s="86"/>
      <c r="H27" s="86"/>
      <c r="I27" s="114" t="str">
        <f>IF(OR(Travel_Exp[[#This Row],[Starting Odom]]="",Travel_Exp[[#This Row],[Ending Odom]]="")=TRUE,"",Travel_Exp[[#This Row],[Ending Odom]]-Travel_Exp[[#This Row],[Starting Odom]])</f>
        <v/>
      </c>
      <c r="J27" s="110"/>
      <c r="K27" s="85"/>
      <c r="L27" s="83"/>
      <c r="N27" s="3"/>
      <c r="O27" s="3"/>
      <c r="P27" s="3"/>
    </row>
    <row r="28" spans="1:16" ht="16.5" thickTop="1" thickBot="1" x14ac:dyDescent="0.3">
      <c r="A28" s="139" t="str">
        <f>IF(AND(Travel_Exp[[#This Row],[Reimb Amt]]="",OR(Travel_Exp[[#This Row],[(Or) Enter Total '# of Miles]]="",Travel_Exp[[#This Row],[(Or) Enter Total '# of Miles]]=0)),"",COUNT(INDEX(Travel_Exp[Reimb Amt],1):Travel_Exp[[#This Row],[Reimb Amt]]))</f>
        <v/>
      </c>
      <c r="B28" s="129"/>
      <c r="C28" s="109"/>
      <c r="D28" s="109"/>
      <c r="E28" s="120"/>
      <c r="F28" s="88"/>
      <c r="G28" s="86"/>
      <c r="H28" s="86"/>
      <c r="I28" s="114" t="str">
        <f>IF(OR(Travel_Exp[[#This Row],[Starting Odom]]="",Travel_Exp[[#This Row],[Ending Odom]]="")=TRUE,"",Travel_Exp[[#This Row],[Ending Odom]]-Travel_Exp[[#This Row],[Starting Odom]])</f>
        <v/>
      </c>
      <c r="J28" s="110"/>
      <c r="K28" s="85"/>
      <c r="L28" s="83"/>
      <c r="N28" s="3"/>
      <c r="O28" s="3"/>
      <c r="P28" s="3"/>
    </row>
    <row r="29" spans="1:16" ht="16.5" thickTop="1" thickBot="1" x14ac:dyDescent="0.3">
      <c r="A29" s="139" t="str">
        <f>IF(AND(Travel_Exp[[#This Row],[Reimb Amt]]="",OR(Travel_Exp[[#This Row],[(Or) Enter Total '# of Miles]]="",Travel_Exp[[#This Row],[(Or) Enter Total '# of Miles]]=0)),"",COUNT(INDEX(Travel_Exp[Reimb Amt],1):Travel_Exp[[#This Row],[Reimb Amt]]))</f>
        <v/>
      </c>
      <c r="B29" s="129"/>
      <c r="C29" s="109"/>
      <c r="D29" s="109"/>
      <c r="E29" s="120"/>
      <c r="F29" s="88"/>
      <c r="G29" s="86"/>
      <c r="H29" s="86"/>
      <c r="I29" s="114" t="str">
        <f>IF(OR(Travel_Exp[[#This Row],[Starting Odom]]="",Travel_Exp[[#This Row],[Ending Odom]]="")=TRUE,"",Travel_Exp[[#This Row],[Ending Odom]]-Travel_Exp[[#This Row],[Starting Odom]])</f>
        <v/>
      </c>
      <c r="J29" s="110"/>
      <c r="K29" s="85"/>
      <c r="L29" s="83"/>
      <c r="N29" s="3"/>
      <c r="O29" s="3"/>
      <c r="P29" s="3"/>
    </row>
    <row r="30" spans="1:16" ht="16.5" thickTop="1" thickBot="1" x14ac:dyDescent="0.3">
      <c r="A30" s="139" t="str">
        <f>IF(AND(Travel_Exp[[#This Row],[Reimb Amt]]="",OR(Travel_Exp[[#This Row],[(Or) Enter Total '# of Miles]]="",Travel_Exp[[#This Row],[(Or) Enter Total '# of Miles]]=0)),"",COUNT(INDEX(Travel_Exp[Reimb Amt],1):Travel_Exp[[#This Row],[Reimb Amt]]))</f>
        <v/>
      </c>
      <c r="B30" s="129"/>
      <c r="C30" s="109"/>
      <c r="D30" s="109"/>
      <c r="E30" s="120"/>
      <c r="F30" s="88"/>
      <c r="G30" s="86"/>
      <c r="H30" s="86"/>
      <c r="I30" s="114" t="str">
        <f>IF(OR(Travel_Exp[[#This Row],[Starting Odom]]="",Travel_Exp[[#This Row],[Ending Odom]]="")=TRUE,"",Travel_Exp[[#This Row],[Ending Odom]]-Travel_Exp[[#This Row],[Starting Odom]])</f>
        <v/>
      </c>
      <c r="J30" s="110"/>
      <c r="K30" s="85"/>
      <c r="L30" s="83"/>
      <c r="N30" s="3"/>
      <c r="O30" s="3"/>
      <c r="P30" s="3"/>
    </row>
    <row r="31" spans="1:16" ht="16.5" thickTop="1" thickBot="1" x14ac:dyDescent="0.3">
      <c r="A31" s="139" t="str">
        <f>IF(AND(Travel_Exp[[#This Row],[Reimb Amt]]="",OR(Travel_Exp[[#This Row],[(Or) Enter Total '# of Miles]]="",Travel_Exp[[#This Row],[(Or) Enter Total '# of Miles]]=0)),"",COUNT(INDEX(Travel_Exp[Reimb Amt],1):Travel_Exp[[#This Row],[Reimb Amt]]))</f>
        <v/>
      </c>
      <c r="B31" s="129"/>
      <c r="C31" s="109"/>
      <c r="D31" s="109"/>
      <c r="E31" s="120"/>
      <c r="F31" s="88"/>
      <c r="G31" s="86"/>
      <c r="H31" s="86"/>
      <c r="I31" s="114" t="str">
        <f>IF(OR(Travel_Exp[[#This Row],[Starting Odom]]="",Travel_Exp[[#This Row],[Ending Odom]]="")=TRUE,"",Travel_Exp[[#This Row],[Ending Odom]]-Travel_Exp[[#This Row],[Starting Odom]])</f>
        <v/>
      </c>
      <c r="J31" s="110"/>
      <c r="K31" s="85"/>
      <c r="L31" s="83"/>
      <c r="N31" s="3"/>
      <c r="O31" s="3"/>
      <c r="P31" s="3"/>
    </row>
    <row r="32" spans="1:16" ht="16.5" thickTop="1" thickBot="1" x14ac:dyDescent="0.3">
      <c r="A32" s="139" t="str">
        <f>IF(AND(Travel_Exp[[#This Row],[Reimb Amt]]="",OR(Travel_Exp[[#This Row],[(Or) Enter Total '# of Miles]]="",Travel_Exp[[#This Row],[(Or) Enter Total '# of Miles]]=0)),"",COUNT(INDEX(Travel_Exp[Reimb Amt],1):Travel_Exp[[#This Row],[Reimb Amt]]))</f>
        <v/>
      </c>
      <c r="B32" s="129"/>
      <c r="C32" s="109"/>
      <c r="D32" s="109"/>
      <c r="E32" s="120"/>
      <c r="F32" s="88"/>
      <c r="G32" s="86"/>
      <c r="H32" s="86"/>
      <c r="I32" s="114" t="str">
        <f>IF(OR(Travel_Exp[[#This Row],[Starting Odom]]="",Travel_Exp[[#This Row],[Ending Odom]]="")=TRUE,"",Travel_Exp[[#This Row],[Ending Odom]]-Travel_Exp[[#This Row],[Starting Odom]])</f>
        <v/>
      </c>
      <c r="J32" s="110"/>
      <c r="K32" s="85"/>
      <c r="L32" s="83"/>
      <c r="N32" s="3"/>
      <c r="O32" s="3"/>
      <c r="P32" s="3"/>
    </row>
    <row r="33" spans="1:16" ht="16.5" thickTop="1" thickBot="1" x14ac:dyDescent="0.3">
      <c r="A33" s="139" t="str">
        <f>IF(AND(Travel_Exp[[#This Row],[Reimb Amt]]="",OR(Travel_Exp[[#This Row],[(Or) Enter Total '# of Miles]]="",Travel_Exp[[#This Row],[(Or) Enter Total '# of Miles]]=0)),"",COUNT(INDEX(Travel_Exp[Reimb Amt],1):Travel_Exp[[#This Row],[Reimb Amt]]))</f>
        <v/>
      </c>
      <c r="B33" s="129"/>
      <c r="C33" s="109"/>
      <c r="D33" s="109"/>
      <c r="E33" s="120"/>
      <c r="F33" s="88"/>
      <c r="G33" s="86"/>
      <c r="H33" s="86"/>
      <c r="I33" s="114" t="str">
        <f>IF(OR(Travel_Exp[[#This Row],[Starting Odom]]="",Travel_Exp[[#This Row],[Ending Odom]]="")=TRUE,"",Travel_Exp[[#This Row],[Ending Odom]]-Travel_Exp[[#This Row],[Starting Odom]])</f>
        <v/>
      </c>
      <c r="J33" s="110"/>
      <c r="K33" s="85"/>
      <c r="L33" s="83"/>
      <c r="N33" s="3"/>
      <c r="O33" s="3"/>
      <c r="P33" s="3"/>
    </row>
    <row r="34" spans="1:16" ht="16.5" thickTop="1" thickBot="1" x14ac:dyDescent="0.3">
      <c r="A34" s="139" t="str">
        <f>IF(AND(Travel_Exp[[#This Row],[Reimb Amt]]="",OR(Travel_Exp[[#This Row],[(Or) Enter Total '# of Miles]]="",Travel_Exp[[#This Row],[(Or) Enter Total '# of Miles]]=0)),"",COUNT(INDEX(Travel_Exp[Reimb Amt],1):Travel_Exp[[#This Row],[Reimb Amt]]))</f>
        <v/>
      </c>
      <c r="B34" s="129"/>
      <c r="C34" s="109"/>
      <c r="D34" s="109"/>
      <c r="E34" s="120"/>
      <c r="F34" s="88"/>
      <c r="G34" s="86"/>
      <c r="H34" s="86"/>
      <c r="I34" s="114" t="str">
        <f>IF(OR(Travel_Exp[[#This Row],[Starting Odom]]="",Travel_Exp[[#This Row],[Ending Odom]]="")=TRUE,"",Travel_Exp[[#This Row],[Ending Odom]]-Travel_Exp[[#This Row],[Starting Odom]])</f>
        <v/>
      </c>
      <c r="J34" s="110"/>
      <c r="K34" s="85"/>
      <c r="L34" s="83"/>
      <c r="N34" s="3"/>
      <c r="O34" s="3"/>
      <c r="P34" s="3"/>
    </row>
    <row r="35" spans="1:16" ht="16.5" thickTop="1" thickBot="1" x14ac:dyDescent="0.3">
      <c r="A35" s="139" t="str">
        <f>IF(AND(Travel_Exp[[#This Row],[Reimb Amt]]="",OR(Travel_Exp[[#This Row],[(Or) Enter Total '# of Miles]]="",Travel_Exp[[#This Row],[(Or) Enter Total '# of Miles]]=0)),"",COUNT(INDEX(Travel_Exp[Reimb Amt],1):Travel_Exp[[#This Row],[Reimb Amt]]))</f>
        <v/>
      </c>
      <c r="B35" s="129"/>
      <c r="C35" s="109"/>
      <c r="D35" s="109"/>
      <c r="E35" s="120"/>
      <c r="F35" s="88"/>
      <c r="G35" s="86"/>
      <c r="H35" s="86"/>
      <c r="I35" s="114" t="str">
        <f>IF(OR(Travel_Exp[[#This Row],[Starting Odom]]="",Travel_Exp[[#This Row],[Ending Odom]]="")=TRUE,"",Travel_Exp[[#This Row],[Ending Odom]]-Travel_Exp[[#This Row],[Starting Odom]])</f>
        <v/>
      </c>
      <c r="J35" s="110"/>
      <c r="K35" s="85"/>
      <c r="L35" s="83"/>
      <c r="N35" s="3"/>
      <c r="O35" s="3"/>
      <c r="P35" s="3"/>
    </row>
    <row r="36" spans="1:16" ht="16.5" thickTop="1" thickBot="1" x14ac:dyDescent="0.3">
      <c r="A36" s="139" t="str">
        <f>IF(AND(Travel_Exp[[#This Row],[Reimb Amt]]="",OR(Travel_Exp[[#This Row],[(Or) Enter Total '# of Miles]]="",Travel_Exp[[#This Row],[(Or) Enter Total '# of Miles]]=0)),"",COUNT(INDEX(Travel_Exp[Reimb Amt],1):Travel_Exp[[#This Row],[Reimb Amt]]))</f>
        <v/>
      </c>
      <c r="B36" s="129"/>
      <c r="C36" s="109"/>
      <c r="D36" s="109"/>
      <c r="E36" s="120"/>
      <c r="F36" s="88"/>
      <c r="G36" s="86"/>
      <c r="H36" s="86"/>
      <c r="I36" s="114" t="str">
        <f>IF(OR(Travel_Exp[[#This Row],[Starting Odom]]="",Travel_Exp[[#This Row],[Ending Odom]]="")=TRUE,"",Travel_Exp[[#This Row],[Ending Odom]]-Travel_Exp[[#This Row],[Starting Odom]])</f>
        <v/>
      </c>
      <c r="J36" s="110"/>
      <c r="K36" s="85"/>
      <c r="L36" s="83"/>
      <c r="N36" s="3"/>
      <c r="O36" s="3"/>
      <c r="P36" s="3"/>
    </row>
    <row r="37" spans="1:16" ht="16.5" thickTop="1" thickBot="1" x14ac:dyDescent="0.3">
      <c r="A37" s="139" t="str">
        <f>IF(AND(Travel_Exp[[#This Row],[Reimb Amt]]="",OR(Travel_Exp[[#This Row],[(Or) Enter Total '# of Miles]]="",Travel_Exp[[#This Row],[(Or) Enter Total '# of Miles]]=0)),"",COUNT(INDEX(Travel_Exp[Reimb Amt],1):Travel_Exp[[#This Row],[Reimb Amt]]))</f>
        <v/>
      </c>
      <c r="B37" s="129"/>
      <c r="C37" s="109"/>
      <c r="D37" s="109"/>
      <c r="E37" s="120"/>
      <c r="F37" s="89"/>
      <c r="G37" s="87"/>
      <c r="H37" s="87"/>
      <c r="I37" s="121" t="str">
        <f>IF(OR(Travel_Exp[[#This Row],[Starting Odom]]="",Travel_Exp[[#This Row],[Ending Odom]]="")=TRUE,"",Travel_Exp[[#This Row],[Ending Odom]]-Travel_Exp[[#This Row],[Starting Odom]])</f>
        <v/>
      </c>
      <c r="J37" s="111"/>
      <c r="K37" s="85"/>
      <c r="L37" s="83"/>
      <c r="N37" s="3"/>
      <c r="O37" s="3"/>
      <c r="P37" s="3"/>
    </row>
    <row r="38" spans="1:16" ht="16.5" thickTop="1" thickBot="1" x14ac:dyDescent="0.3">
      <c r="A38" s="139" t="str">
        <f>IF(AND(Travel_Exp[[#This Row],[Reimb Amt]]="",OR(Travel_Exp[[#This Row],[(Or) Enter Total '# of Miles]]="",Travel_Exp[[#This Row],[(Or) Enter Total '# of Miles]]=0)),"",COUNT(INDEX(Travel_Exp[Reimb Amt],1):Travel_Exp[[#This Row],[Reimb Amt]]))</f>
        <v/>
      </c>
      <c r="B38" s="129"/>
      <c r="C38" s="109"/>
      <c r="D38" s="109"/>
      <c r="E38" s="120"/>
      <c r="F38" s="89"/>
      <c r="G38" s="87"/>
      <c r="H38" s="87"/>
      <c r="I38" s="121" t="str">
        <f>IF(OR(Travel_Exp[[#This Row],[Starting Odom]]="",Travel_Exp[[#This Row],[Ending Odom]]="")=TRUE,"",Travel_Exp[[#This Row],[Ending Odom]]-Travel_Exp[[#This Row],[Starting Odom]])</f>
        <v/>
      </c>
      <c r="J38" s="111"/>
      <c r="K38" s="85"/>
      <c r="L38" s="83"/>
      <c r="N38" s="3"/>
      <c r="O38" s="3"/>
      <c r="P38" s="3"/>
    </row>
    <row r="39" spans="1:16" ht="16.5" thickTop="1" thickBot="1" x14ac:dyDescent="0.3">
      <c r="A39" s="139" t="str">
        <f>IF(AND(Travel_Exp[[#This Row],[Reimb Amt]]="",OR(Travel_Exp[[#This Row],[(Or) Enter Total '# of Miles]]="",Travel_Exp[[#This Row],[(Or) Enter Total '# of Miles]]=0)),"",COUNT(INDEX(Travel_Exp[Reimb Amt],1):Travel_Exp[[#This Row],[Reimb Amt]]))</f>
        <v/>
      </c>
      <c r="B39" s="129"/>
      <c r="C39" s="109"/>
      <c r="D39" s="109"/>
      <c r="E39" s="120"/>
      <c r="F39" s="89"/>
      <c r="G39" s="87"/>
      <c r="H39" s="87"/>
      <c r="I39" s="121" t="str">
        <f>IF(OR(Travel_Exp[[#This Row],[Starting Odom]]="",Travel_Exp[[#This Row],[Ending Odom]]="")=TRUE,"",Travel_Exp[[#This Row],[Ending Odom]]-Travel_Exp[[#This Row],[Starting Odom]])</f>
        <v/>
      </c>
      <c r="J39" s="111"/>
      <c r="K39" s="85"/>
      <c r="L39" s="83"/>
      <c r="N39" s="3"/>
      <c r="O39" s="3"/>
      <c r="P39" s="3"/>
    </row>
    <row r="40" spans="1:16" ht="16.5" thickTop="1" thickBot="1" x14ac:dyDescent="0.3">
      <c r="A40" s="139" t="str">
        <f>IF(AND(Travel_Exp[[#This Row],[Reimb Amt]]="",OR(Travel_Exp[[#This Row],[(Or) Enter Total '# of Miles]]="",Travel_Exp[[#This Row],[(Or) Enter Total '# of Miles]]=0)),"",COUNT(INDEX(Travel_Exp[Reimb Amt],1):Travel_Exp[[#This Row],[Reimb Amt]]))</f>
        <v/>
      </c>
      <c r="B40" s="129"/>
      <c r="C40" s="109"/>
      <c r="D40" s="109"/>
      <c r="E40" s="120"/>
      <c r="F40" s="88"/>
      <c r="G40" s="86"/>
      <c r="H40" s="86"/>
      <c r="I40" s="114" t="str">
        <f>IF(OR(Travel_Exp[[#This Row],[Starting Odom]]="",Travel_Exp[[#This Row],[Ending Odom]]="")=TRUE,"",Travel_Exp[[#This Row],[Ending Odom]]-Travel_Exp[[#This Row],[Starting Odom]])</f>
        <v/>
      </c>
      <c r="J40" s="110"/>
      <c r="K40" s="85"/>
      <c r="L40" s="83"/>
      <c r="N40" s="3"/>
      <c r="O40" s="3"/>
      <c r="P40" s="3"/>
    </row>
    <row r="41" spans="1:16" ht="16.5" thickTop="1" thickBot="1" x14ac:dyDescent="0.3">
      <c r="A41" s="139" t="str">
        <f>IF(AND(Travel_Exp[[#This Row],[Reimb Amt]]="",OR(Travel_Exp[[#This Row],[(Or) Enter Total '# of Miles]]="",Travel_Exp[[#This Row],[(Or) Enter Total '# of Miles]]=0)),"",COUNT(INDEX(Travel_Exp[Reimb Amt],1):Travel_Exp[[#This Row],[Reimb Amt]]))</f>
        <v/>
      </c>
      <c r="B41" s="129"/>
      <c r="C41" s="109"/>
      <c r="D41" s="109"/>
      <c r="E41" s="120"/>
      <c r="F41" s="88"/>
      <c r="G41" s="86"/>
      <c r="H41" s="86"/>
      <c r="I41" s="114" t="str">
        <f>IF(OR(Travel_Exp[[#This Row],[Starting Odom]]="",Travel_Exp[[#This Row],[Ending Odom]]="")=TRUE,"",Travel_Exp[[#This Row],[Ending Odom]]-Travel_Exp[[#This Row],[Starting Odom]])</f>
        <v/>
      </c>
      <c r="J41" s="110"/>
      <c r="K41" s="85"/>
      <c r="L41" s="83"/>
      <c r="N41" s="3"/>
      <c r="O41" s="3"/>
      <c r="P41" s="3"/>
    </row>
    <row r="42" spans="1:16" ht="16.5" thickTop="1" thickBot="1" x14ac:dyDescent="0.3">
      <c r="A42" s="139" t="str">
        <f>IF(AND(Travel_Exp[[#This Row],[Reimb Amt]]="",OR(Travel_Exp[[#This Row],[(Or) Enter Total '# of Miles]]="",Travel_Exp[[#This Row],[(Or) Enter Total '# of Miles]]=0)),"",COUNT(INDEX(Travel_Exp[Reimb Amt],1):Travel_Exp[[#This Row],[Reimb Amt]]))</f>
        <v/>
      </c>
      <c r="B42" s="129"/>
      <c r="C42" s="109"/>
      <c r="D42" s="109"/>
      <c r="E42" s="120"/>
      <c r="F42" s="88"/>
      <c r="G42" s="86"/>
      <c r="H42" s="86"/>
      <c r="I42" s="114" t="str">
        <f>IF(OR(Travel_Exp[[#This Row],[Starting Odom]]="",Travel_Exp[[#This Row],[Ending Odom]]="")=TRUE,"",Travel_Exp[[#This Row],[Ending Odom]]-Travel_Exp[[#This Row],[Starting Odom]])</f>
        <v/>
      </c>
      <c r="J42" s="110"/>
      <c r="K42" s="85"/>
      <c r="L42" s="83"/>
      <c r="N42" s="3"/>
      <c r="O42" s="3"/>
      <c r="P42" s="3"/>
    </row>
    <row r="43" spans="1:16" ht="16.5" thickTop="1" thickBot="1" x14ac:dyDescent="0.3">
      <c r="A43" s="139" t="str">
        <f>IF(AND(Travel_Exp[[#This Row],[Reimb Amt]]="",OR(Travel_Exp[[#This Row],[(Or) Enter Total '# of Miles]]="",Travel_Exp[[#This Row],[(Or) Enter Total '# of Miles]]=0)),"",COUNT(INDEX(Travel_Exp[Reimb Amt],1):Travel_Exp[[#This Row],[Reimb Amt]]))</f>
        <v/>
      </c>
      <c r="B43" s="129"/>
      <c r="C43" s="109"/>
      <c r="D43" s="109"/>
      <c r="E43" s="120"/>
      <c r="F43" s="88"/>
      <c r="G43" s="86"/>
      <c r="H43" s="86"/>
      <c r="I43" s="114" t="str">
        <f>IF(OR(Travel_Exp[[#This Row],[Starting Odom]]="",Travel_Exp[[#This Row],[Ending Odom]]="")=TRUE,"",Travel_Exp[[#This Row],[Ending Odom]]-Travel_Exp[[#This Row],[Starting Odom]])</f>
        <v/>
      </c>
      <c r="J43" s="110"/>
      <c r="K43" s="85"/>
      <c r="L43" s="83"/>
      <c r="N43" s="3"/>
      <c r="O43" s="3"/>
      <c r="P43" s="3"/>
    </row>
    <row r="44" spans="1:16" ht="16.5" thickTop="1" thickBot="1" x14ac:dyDescent="0.3">
      <c r="A44" s="140" t="str">
        <f>IF(AND(Travel_Exp[[#This Row],[Reimb Amt]]="",OR(Travel_Exp[[#This Row],[(Or) Enter Total '# of Miles]]="",Travel_Exp[[#This Row],[(Or) Enter Total '# of Miles]]=0)),"",COUNT(INDEX(Travel_Exp[Reimb Amt],1):Travel_Exp[[#This Row],[Reimb Amt]]))</f>
        <v/>
      </c>
      <c r="B44" s="129"/>
      <c r="C44" s="130"/>
      <c r="D44" s="130"/>
      <c r="E44" s="131"/>
      <c r="F44" s="132"/>
      <c r="G44" s="133"/>
      <c r="H44" s="134"/>
      <c r="I44" s="135" t="str">
        <f>IF(OR(Travel_Exp[[#This Row],[Starting Odom]]="",Travel_Exp[[#This Row],[Ending Odom]]="")=TRUE,"",Travel_Exp[[#This Row],[Ending Odom]]-Travel_Exp[[#This Row],[Starting Odom]])</f>
        <v/>
      </c>
      <c r="J44" s="136"/>
      <c r="K44" s="137"/>
      <c r="L44" s="138"/>
      <c r="N44" s="3"/>
    </row>
    <row r="45" spans="1:16" ht="16.5" thickTop="1" thickBot="1" x14ac:dyDescent="0.3">
      <c r="A45" s="140" t="str">
        <f>IF(AND(Travel_Exp[[#This Row],[Reimb Amt]]="",OR(Travel_Exp[[#This Row],[(Or) Enter Total '# of Miles]]="",Travel_Exp[[#This Row],[(Or) Enter Total '# of Miles]]=0)),"",COUNT(INDEX(Travel_Exp[Reimb Amt],1):Travel_Exp[[#This Row],[Reimb Amt]]))</f>
        <v/>
      </c>
      <c r="B45" s="129"/>
      <c r="C45" s="130"/>
      <c r="D45" s="130"/>
      <c r="E45" s="131"/>
      <c r="F45" s="132"/>
      <c r="G45" s="133"/>
      <c r="H45" s="134"/>
      <c r="I45" s="135" t="str">
        <f>IF(OR(Travel_Exp[[#This Row],[Starting Odom]]="",Travel_Exp[[#This Row],[Ending Odom]]="")=TRUE,"",Travel_Exp[[#This Row],[Ending Odom]]-Travel_Exp[[#This Row],[Starting Odom]])</f>
        <v/>
      </c>
      <c r="J45" s="136"/>
      <c r="K45" s="137"/>
      <c r="L45" s="138"/>
      <c r="N45" s="3"/>
    </row>
    <row r="46" spans="1:16" ht="16.5" thickTop="1" thickBot="1" x14ac:dyDescent="0.3">
      <c r="A46" s="140" t="str">
        <f>IF(AND(Travel_Exp[[#This Row],[Reimb Amt]]="",OR(Travel_Exp[[#This Row],[(Or) Enter Total '# of Miles]]="",Travel_Exp[[#This Row],[(Or) Enter Total '# of Miles]]=0)),"",COUNT(INDEX(Travel_Exp[Reimb Amt],1):Travel_Exp[[#This Row],[Reimb Amt]]))</f>
        <v/>
      </c>
      <c r="B46" s="129"/>
      <c r="C46" s="130"/>
      <c r="D46" s="130"/>
      <c r="E46" s="131"/>
      <c r="F46" s="132"/>
      <c r="G46" s="133"/>
      <c r="H46" s="134"/>
      <c r="I46" s="135" t="str">
        <f>IF(OR(Travel_Exp[[#This Row],[Starting Odom]]="",Travel_Exp[[#This Row],[Ending Odom]]="")=TRUE,"",Travel_Exp[[#This Row],[Ending Odom]]-Travel_Exp[[#This Row],[Starting Odom]])</f>
        <v/>
      </c>
      <c r="J46" s="136"/>
      <c r="K46" s="137"/>
      <c r="L46" s="138"/>
    </row>
    <row r="47" spans="1:16" ht="16.5" thickTop="1" thickBot="1" x14ac:dyDescent="0.3">
      <c r="A47" s="140" t="str">
        <f>IF(AND(Travel_Exp[[#This Row],[Reimb Amt]]="",OR(Travel_Exp[[#This Row],[(Or) Enter Total '# of Miles]]="",Travel_Exp[[#This Row],[(Or) Enter Total '# of Miles]]=0)),"",COUNT(INDEX(Travel_Exp[Reimb Amt],1):Travel_Exp[[#This Row],[Reimb Amt]]))</f>
        <v/>
      </c>
      <c r="B47" s="129"/>
      <c r="C47" s="130"/>
      <c r="D47" s="130"/>
      <c r="E47" s="131"/>
      <c r="F47" s="132"/>
      <c r="G47" s="133"/>
      <c r="H47" s="134"/>
      <c r="I47" s="135" t="str">
        <f>IF(OR(Travel_Exp[[#This Row],[Starting Odom]]="",Travel_Exp[[#This Row],[Ending Odom]]="")=TRUE,"",Travel_Exp[[#This Row],[Ending Odom]]-Travel_Exp[[#This Row],[Starting Odom]])</f>
        <v/>
      </c>
      <c r="J47" s="136"/>
      <c r="K47" s="137"/>
      <c r="L47" s="138"/>
    </row>
    <row r="48" spans="1:16" ht="16.5" thickTop="1" thickBot="1" x14ac:dyDescent="0.3">
      <c r="A48" s="139" t="str">
        <f>IF(AND(Travel_Exp[[#This Row],[Reimb Amt]]="",OR(Travel_Exp[[#This Row],[(Or) Enter Total '# of Miles]]="",Travel_Exp[[#This Row],[(Or) Enter Total '# of Miles]]=0)),"",COUNT(INDEX(Travel_Exp[Reimb Amt],1):Travel_Exp[[#This Row],[Reimb Amt]]))</f>
        <v/>
      </c>
      <c r="B48" s="129"/>
      <c r="C48" s="109"/>
      <c r="D48" s="109"/>
      <c r="E48" s="120"/>
      <c r="F48" s="89"/>
      <c r="G48" s="87"/>
      <c r="H48" s="86"/>
      <c r="I48" s="114" t="str">
        <f>IF(OR(Travel_Exp[[#This Row],[Starting Odom]]="",Travel_Exp[[#This Row],[Ending Odom]]="")=TRUE,"",Travel_Exp[[#This Row],[Ending Odom]]-Travel_Exp[[#This Row],[Starting Odom]])</f>
        <v/>
      </c>
      <c r="J48" s="111"/>
      <c r="K48" s="85"/>
      <c r="L48" s="83"/>
    </row>
    <row r="49" spans="1:12" ht="16.5" thickTop="1" thickBot="1" x14ac:dyDescent="0.3">
      <c r="A49" s="140" t="str">
        <f>IF(AND(Travel_Exp[[#This Row],[Reimb Amt]]="",OR(Travel_Exp[[#This Row],[(Or) Enter Total '# of Miles]]="",Travel_Exp[[#This Row],[(Or) Enter Total '# of Miles]]=0)),"",COUNT(INDEX(Travel_Exp[Reimb Amt],1):Travel_Exp[[#This Row],[Reimb Amt]]))</f>
        <v/>
      </c>
      <c r="B49" s="129"/>
      <c r="C49" s="130"/>
      <c r="D49" s="130"/>
      <c r="E49" s="131"/>
      <c r="F49" s="132"/>
      <c r="G49" s="133"/>
      <c r="H49" s="134"/>
      <c r="I49" s="135" t="str">
        <f>IF(OR(Travel_Exp[[#This Row],[Starting Odom]]="",Travel_Exp[[#This Row],[Ending Odom]]="")=TRUE,"",Travel_Exp[[#This Row],[Ending Odom]]-Travel_Exp[[#This Row],[Starting Odom]])</f>
        <v/>
      </c>
      <c r="J49" s="136"/>
      <c r="K49" s="137"/>
      <c r="L49" s="138"/>
    </row>
    <row r="50" spans="1:12" ht="16.5" thickTop="1" thickBot="1" x14ac:dyDescent="0.3">
      <c r="A50" s="140" t="str">
        <f>IF(AND(Travel_Exp[[#This Row],[Reimb Amt]]="",OR(Travel_Exp[[#This Row],[(Or) Enter Total '# of Miles]]="",Travel_Exp[[#This Row],[(Or) Enter Total '# of Miles]]=0)),"",COUNT(INDEX(Travel_Exp[Reimb Amt],1):Travel_Exp[[#This Row],[Reimb Amt]]))</f>
        <v/>
      </c>
      <c r="B50" s="129"/>
      <c r="C50" s="130"/>
      <c r="D50" s="130"/>
      <c r="E50" s="131"/>
      <c r="F50" s="132"/>
      <c r="G50" s="133"/>
      <c r="H50" s="134"/>
      <c r="I50" s="135" t="str">
        <f>IF(OR(Travel_Exp[[#This Row],[Starting Odom]]="",Travel_Exp[[#This Row],[Ending Odom]]="")=TRUE,"",Travel_Exp[[#This Row],[Ending Odom]]-Travel_Exp[[#This Row],[Starting Odom]])</f>
        <v/>
      </c>
      <c r="J50" s="136"/>
      <c r="K50" s="137"/>
      <c r="L50" s="138"/>
    </row>
    <row r="51" spans="1:12" ht="16.5" thickTop="1" thickBot="1" x14ac:dyDescent="0.3">
      <c r="A51" s="139" t="str">
        <f>IF(AND(Travel_Exp[[#This Row],[Reimb Amt]]="",OR(Travel_Exp[[#This Row],[(Or) Enter Total '# of Miles]]="",Travel_Exp[[#This Row],[(Or) Enter Total '# of Miles]]=0)),"",COUNT(INDEX(Travel_Exp[Reimb Amt],1):Travel_Exp[[#This Row],[Reimb Amt]]))</f>
        <v/>
      </c>
      <c r="B51" s="129"/>
      <c r="C51" s="109"/>
      <c r="D51" s="109"/>
      <c r="E51" s="120"/>
      <c r="F51" s="89"/>
      <c r="G51" s="87"/>
      <c r="H51" s="86"/>
      <c r="I51" s="114" t="str">
        <f>IF(OR(Travel_Exp[[#This Row],[Starting Odom]]="",Travel_Exp[[#This Row],[Ending Odom]]="")=TRUE,"",Travel_Exp[[#This Row],[Ending Odom]]-Travel_Exp[[#This Row],[Starting Odom]])</f>
        <v/>
      </c>
      <c r="J51" s="111"/>
      <c r="K51" s="85"/>
      <c r="L51" s="83"/>
    </row>
    <row r="52" spans="1:12" ht="16.5" thickTop="1" thickBot="1" x14ac:dyDescent="0.3">
      <c r="A52" s="139" t="str">
        <f>IF(AND(Travel_Exp[[#This Row],[Reimb Amt]]="",OR(Travel_Exp[[#This Row],[(Or) Enter Total '# of Miles]]="",Travel_Exp[[#This Row],[(Or) Enter Total '# of Miles]]=0)),"",COUNT(INDEX(Travel_Exp[Reimb Amt],1):Travel_Exp[[#This Row],[Reimb Amt]]))</f>
        <v/>
      </c>
      <c r="B52" s="129"/>
      <c r="C52" s="109"/>
      <c r="D52" s="109"/>
      <c r="E52" s="120"/>
      <c r="F52" s="89"/>
      <c r="G52" s="87"/>
      <c r="H52" s="86"/>
      <c r="I52" s="114" t="str">
        <f>IF(OR(Travel_Exp[[#This Row],[Starting Odom]]="",Travel_Exp[[#This Row],[Ending Odom]]="")=TRUE,"",Travel_Exp[[#This Row],[Ending Odom]]-Travel_Exp[[#This Row],[Starting Odom]])</f>
        <v/>
      </c>
      <c r="J52" s="111"/>
      <c r="K52" s="85"/>
      <c r="L52" s="83"/>
    </row>
    <row r="53" spans="1:12" ht="16.5" thickTop="1" thickBot="1" x14ac:dyDescent="0.3">
      <c r="A53" s="139" t="str">
        <f>IF(AND(Travel_Exp[[#This Row],[Reimb Amt]]="",OR(Travel_Exp[[#This Row],[(Or) Enter Total '# of Miles]]="",Travel_Exp[[#This Row],[(Or) Enter Total '# of Miles]]=0)),"",COUNT(INDEX(Travel_Exp[Reimb Amt],1):Travel_Exp[[#This Row],[Reimb Amt]]))</f>
        <v/>
      </c>
      <c r="B53" s="129"/>
      <c r="C53" s="122"/>
      <c r="D53" s="122"/>
      <c r="E53" s="120"/>
      <c r="F53" s="115"/>
      <c r="G53" s="87"/>
      <c r="H53" s="86"/>
      <c r="I53" s="116" t="str">
        <f>IF(OR(Travel_Exp[[#This Row],[Starting Odom]]="",Travel_Exp[[#This Row],[Ending Odom]]="")=TRUE,"",Travel_Exp[[#This Row],[Ending Odom]]-Travel_Exp[[#This Row],[Starting Odom]])</f>
        <v/>
      </c>
      <c r="J53" s="123"/>
      <c r="K53" s="117"/>
      <c r="L53" s="118"/>
    </row>
    <row r="54" spans="1:12" ht="16.5" thickTop="1" thickBot="1" x14ac:dyDescent="0.3">
      <c r="A54" s="140" t="str">
        <f>IF(AND(Travel_Exp[[#This Row],[Reimb Amt]]="",OR(Travel_Exp[[#This Row],[(Or) Enter Total '# of Miles]]="",Travel_Exp[[#This Row],[(Or) Enter Total '# of Miles]]=0)),"",COUNT(INDEX(Travel_Exp[Reimb Amt],1):Travel_Exp[[#This Row],[Reimb Amt]]))</f>
        <v/>
      </c>
      <c r="B54" s="129"/>
      <c r="C54" s="130"/>
      <c r="D54" s="130"/>
      <c r="E54" s="131"/>
      <c r="F54" s="132"/>
      <c r="G54" s="133"/>
      <c r="H54" s="134"/>
      <c r="I54" s="135" t="str">
        <f>IF(OR(Travel_Exp[[#This Row],[Starting Odom]]="",Travel_Exp[[#This Row],[Ending Odom]]="")=TRUE,"",Travel_Exp[[#This Row],[Ending Odom]]-Travel_Exp[[#This Row],[Starting Odom]])</f>
        <v/>
      </c>
      <c r="J54" s="136"/>
      <c r="K54" s="141"/>
      <c r="L54" s="138"/>
    </row>
    <row r="55" spans="1:12" ht="13.5" thickTop="1" x14ac:dyDescent="0.2">
      <c r="A55" s="142" t="s">
        <v>14</v>
      </c>
      <c r="B55" s="142"/>
      <c r="C55" s="143"/>
      <c r="D55" s="144"/>
      <c r="E55" s="142"/>
      <c r="F55" s="142"/>
      <c r="G55" s="142"/>
      <c r="H55" s="142"/>
      <c r="I55" s="145">
        <f>SUBTOTAL(109,Travel_Exp[(Or) Enter Total '# of Miles])</f>
        <v>0</v>
      </c>
      <c r="J55" s="142">
        <f>SUBTOTAL(109,Travel_Exp[Reimb Amt])</f>
        <v>0</v>
      </c>
      <c r="K55" s="142"/>
      <c r="L55" s="146"/>
    </row>
    <row r="56" spans="1:12" x14ac:dyDescent="0.2">
      <c r="A56" s="2"/>
    </row>
    <row r="57" spans="1:12" x14ac:dyDescent="0.2">
      <c r="A57" s="2"/>
    </row>
    <row r="58" spans="1:12" x14ac:dyDescent="0.2">
      <c r="A58" s="2"/>
    </row>
    <row r="59" spans="1:12" x14ac:dyDescent="0.2">
      <c r="A59" s="2"/>
    </row>
    <row r="60" spans="1:12" x14ac:dyDescent="0.2">
      <c r="A60" s="2"/>
    </row>
    <row r="61" spans="1:12" x14ac:dyDescent="0.2">
      <c r="A61" s="2"/>
    </row>
    <row r="62" spans="1:12" x14ac:dyDescent="0.2">
      <c r="A62" s="2"/>
    </row>
    <row r="63" spans="1:12" x14ac:dyDescent="0.2">
      <c r="A63" s="2"/>
    </row>
    <row r="64" spans="1:12" x14ac:dyDescent="0.2">
      <c r="A64" s="2"/>
    </row>
    <row r="65" spans="1:1" x14ac:dyDescent="0.2">
      <c r="A65" s="2"/>
    </row>
    <row r="66" spans="1:1" x14ac:dyDescent="0.2">
      <c r="A66" s="2"/>
    </row>
  </sheetData>
  <mergeCells count="15">
    <mergeCell ref="G23:I23"/>
    <mergeCell ref="A13:C13"/>
    <mergeCell ref="A21:J21"/>
    <mergeCell ref="C1:H1"/>
    <mergeCell ref="G7:J8"/>
    <mergeCell ref="B5:D5"/>
    <mergeCell ref="B6:D6"/>
    <mergeCell ref="B7:D7"/>
    <mergeCell ref="B8:D8"/>
    <mergeCell ref="B9:D9"/>
    <mergeCell ref="C3:D3"/>
    <mergeCell ref="G3:H4"/>
    <mergeCell ref="I4:J4"/>
    <mergeCell ref="G14:J15"/>
    <mergeCell ref="G9:J10"/>
  </mergeCells>
  <dataValidations count="5">
    <dataValidation type="list" allowBlank="1" showInputMessage="1" showErrorMessage="1" sqref="G6:J6 G13:H13">
      <formula1>"X"</formula1>
    </dataValidation>
    <dataValidation type="custom" allowBlank="1" showInputMessage="1" showErrorMessage="1" sqref="A5:A9 B3 C1:H1 E11 A11 A15 A17 E14 E17 C18 F18:G18 A20 G23:I23 I3 G14 G11:H11 G5:J5 G7 G3 G9 G24:L24 B24:E24 A23:A53">
      <formula1>""""""</formula1>
    </dataValidation>
    <dataValidation type="list" allowBlank="1" showInputMessage="1" showErrorMessage="1" sqref="C25:C54">
      <formula1>"Airfare, Charter Bus, City Bus, Conf Reg, Entrance Fees, Ferry, Gas, Hosted Meal, Lodging, Meal-All, Meal-Breakfast, Meal-Dinner, Meal-Lunch, Mileage, Other, Parking, Rental Vehicle, Shuttle, Supplies/Services, Taxi, Tolls, Train"</formula1>
    </dataValidation>
    <dataValidation type="list" allowBlank="1" showInputMessage="1" showErrorMessage="1" sqref="D25:D54">
      <formula1>"Actual, Per Diem, Non-Commercial, Conference, Claim Only "</formula1>
    </dataValidation>
    <dataValidation type="list" allowBlank="1" showInputMessage="1" showErrorMessage="1" sqref="K25:K54">
      <formula1>"State, Foundation"</formula1>
    </dataValidation>
  </dataValidations>
  <pageMargins left="0.25" right="0.25" top="0.25" bottom="0.5" header="0" footer="0.25"/>
  <pageSetup scale="76" fitToHeight="0" orientation="portrait" r:id="rId1"/>
  <headerFooter>
    <oddFooter>&amp;RTravel Reimbursement Request - Page &amp;P of &amp;N Pages</oddFooter>
  </headerFooter>
  <ignoredErrors>
    <ignoredError sqref="A24:E24 A48:A53 G24:L24 A25:A39 A44:A47 A40:A43" listDataValidation="1"/>
  </ignoredErrors>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9"/>
  <sheetViews>
    <sheetView zoomScale="115" zoomScaleNormal="115" workbookViewId="0">
      <selection activeCell="B5" sqref="B5:C5"/>
    </sheetView>
  </sheetViews>
  <sheetFormatPr defaultRowHeight="12.75" x14ac:dyDescent="0.2"/>
  <cols>
    <col min="1" max="1" width="8.25" customWidth="1"/>
    <col min="2" max="2" width="18" customWidth="1"/>
    <col min="3" max="3" width="17.875" customWidth="1"/>
    <col min="4" max="4" width="6.25" customWidth="1"/>
    <col min="5" max="5" width="5.25" customWidth="1"/>
    <col min="6" max="6" width="5.875" customWidth="1"/>
    <col min="7" max="7" width="5.5" customWidth="1"/>
    <col min="8" max="8" width="5.875" customWidth="1"/>
    <col min="9" max="9" width="6" customWidth="1"/>
    <col min="10" max="10" width="6.25" customWidth="1"/>
    <col min="11" max="12" width="5.875" customWidth="1"/>
    <col min="13" max="13" width="6.375" customWidth="1"/>
    <col min="14" max="14" width="7.25" customWidth="1"/>
    <col min="15" max="15" width="6.25" customWidth="1"/>
    <col min="16" max="16" width="7" customWidth="1"/>
    <col min="17" max="17" width="9.125" customWidth="1"/>
    <col min="18" max="18" width="8.75" customWidth="1"/>
    <col min="19" max="19" width="9.375" customWidth="1"/>
    <col min="20" max="20" width="11.625" customWidth="1"/>
  </cols>
  <sheetData>
    <row r="1" spans="1:22" x14ac:dyDescent="0.2">
      <c r="C1" s="1"/>
      <c r="M1" s="3"/>
    </row>
    <row r="2" spans="1:22" x14ac:dyDescent="0.2">
      <c r="B2" s="1" t="s">
        <v>0</v>
      </c>
      <c r="C2" s="1"/>
      <c r="I2" s="1" t="s">
        <v>6</v>
      </c>
      <c r="M2" s="3"/>
    </row>
    <row r="3" spans="1:22" x14ac:dyDescent="0.2">
      <c r="B3" s="1"/>
      <c r="C3" s="1"/>
      <c r="I3" s="2" t="s">
        <v>48</v>
      </c>
      <c r="M3" s="3"/>
    </row>
    <row r="4" spans="1:22" ht="13.5" thickBot="1" x14ac:dyDescent="0.25">
      <c r="I4" s="59" t="s">
        <v>49</v>
      </c>
      <c r="M4" s="3"/>
      <c r="P4" s="3"/>
      <c r="Q4" s="3"/>
    </row>
    <row r="5" spans="1:22" x14ac:dyDescent="0.2">
      <c r="A5" s="2" t="s">
        <v>1</v>
      </c>
      <c r="B5" s="336"/>
      <c r="C5" s="336"/>
      <c r="D5" s="2" t="s">
        <v>4</v>
      </c>
      <c r="F5" s="364"/>
      <c r="G5" s="364"/>
      <c r="H5" s="58"/>
      <c r="I5" s="366"/>
      <c r="J5" s="367"/>
      <c r="K5" s="367"/>
      <c r="L5" s="367"/>
      <c r="M5" s="367"/>
      <c r="N5" s="367"/>
      <c r="O5" s="367"/>
      <c r="P5" s="367"/>
      <c r="Q5" s="367"/>
      <c r="R5" s="367"/>
      <c r="S5" s="367"/>
      <c r="T5" s="367"/>
      <c r="U5" s="367"/>
      <c r="V5" s="368"/>
    </row>
    <row r="6" spans="1:22" x14ac:dyDescent="0.2">
      <c r="H6" s="54"/>
      <c r="I6" s="369"/>
      <c r="J6" s="370"/>
      <c r="K6" s="370"/>
      <c r="L6" s="370"/>
      <c r="M6" s="370"/>
      <c r="N6" s="370"/>
      <c r="O6" s="370"/>
      <c r="P6" s="370"/>
      <c r="Q6" s="370"/>
      <c r="R6" s="370"/>
      <c r="S6" s="370"/>
      <c r="T6" s="370"/>
      <c r="U6" s="370"/>
      <c r="V6" s="371"/>
    </row>
    <row r="7" spans="1:22" x14ac:dyDescent="0.2">
      <c r="A7" s="2" t="s">
        <v>2</v>
      </c>
      <c r="B7" s="336"/>
      <c r="C7" s="336"/>
      <c r="H7" s="54"/>
      <c r="I7" s="369"/>
      <c r="J7" s="370"/>
      <c r="K7" s="370"/>
      <c r="L7" s="370"/>
      <c r="M7" s="370"/>
      <c r="N7" s="370"/>
      <c r="O7" s="370"/>
      <c r="P7" s="370"/>
      <c r="Q7" s="370"/>
      <c r="R7" s="370"/>
      <c r="S7" s="370"/>
      <c r="T7" s="370"/>
      <c r="U7" s="370"/>
      <c r="V7" s="371"/>
    </row>
    <row r="8" spans="1:22" ht="13.5" thickBot="1" x14ac:dyDescent="0.25">
      <c r="D8" s="365" t="s">
        <v>39</v>
      </c>
      <c r="E8" s="365"/>
      <c r="F8" s="365"/>
      <c r="G8" s="365"/>
      <c r="I8" s="369"/>
      <c r="J8" s="370"/>
      <c r="K8" s="370"/>
      <c r="L8" s="370"/>
      <c r="M8" s="370"/>
      <c r="N8" s="370"/>
      <c r="O8" s="370"/>
      <c r="P8" s="370"/>
      <c r="Q8" s="370"/>
      <c r="R8" s="370"/>
      <c r="S8" s="370"/>
      <c r="T8" s="370"/>
      <c r="U8" s="370"/>
      <c r="V8" s="371"/>
    </row>
    <row r="9" spans="1:22" ht="16.5" thickTop="1" thickBot="1" x14ac:dyDescent="0.3">
      <c r="A9" s="2" t="s">
        <v>3</v>
      </c>
      <c r="B9" s="336"/>
      <c r="C9" s="336"/>
      <c r="D9" s="52"/>
      <c r="E9" s="2" t="s">
        <v>37</v>
      </c>
      <c r="F9" s="52"/>
      <c r="G9" s="2" t="s">
        <v>38</v>
      </c>
      <c r="H9" s="54"/>
      <c r="I9" s="369"/>
      <c r="J9" s="370"/>
      <c r="K9" s="370"/>
      <c r="L9" s="370"/>
      <c r="M9" s="370"/>
      <c r="N9" s="370"/>
      <c r="O9" s="370"/>
      <c r="P9" s="370"/>
      <c r="Q9" s="370"/>
      <c r="R9" s="370"/>
      <c r="S9" s="370"/>
      <c r="T9" s="370"/>
      <c r="U9" s="370"/>
      <c r="V9" s="371"/>
    </row>
    <row r="10" spans="1:22" ht="13.5" customHeight="1" thickTop="1" x14ac:dyDescent="0.2">
      <c r="D10" s="375" t="str">
        <f>IF(F9="X","Attach a copy of I-94 or Passport and stamp w/status &amp; entry date.","")</f>
        <v/>
      </c>
      <c r="E10" s="375"/>
      <c r="F10" s="375"/>
      <c r="G10" s="375"/>
      <c r="H10" s="376"/>
      <c r="I10" s="369"/>
      <c r="J10" s="370"/>
      <c r="K10" s="370"/>
      <c r="L10" s="370"/>
      <c r="M10" s="370"/>
      <c r="N10" s="370"/>
      <c r="O10" s="370"/>
      <c r="P10" s="370"/>
      <c r="Q10" s="370"/>
      <c r="R10" s="370"/>
      <c r="S10" s="370"/>
      <c r="T10" s="370"/>
      <c r="U10" s="370"/>
      <c r="V10" s="371"/>
    </row>
    <row r="11" spans="1:22" ht="13.5" thickBot="1" x14ac:dyDescent="0.25">
      <c r="A11" s="2" t="s">
        <v>36</v>
      </c>
      <c r="B11" s="336"/>
      <c r="C11" s="336"/>
      <c r="D11" s="375"/>
      <c r="E11" s="375"/>
      <c r="F11" s="375"/>
      <c r="G11" s="375"/>
      <c r="H11" s="376"/>
      <c r="I11" s="372"/>
      <c r="J11" s="373"/>
      <c r="K11" s="373"/>
      <c r="L11" s="373"/>
      <c r="M11" s="373"/>
      <c r="N11" s="373"/>
      <c r="O11" s="373"/>
      <c r="P11" s="373"/>
      <c r="Q11" s="373"/>
      <c r="R11" s="373"/>
      <c r="S11" s="373"/>
      <c r="T11" s="373"/>
      <c r="U11" s="373"/>
      <c r="V11" s="374"/>
    </row>
    <row r="12" spans="1:22" ht="13.5" thickBot="1" x14ac:dyDescent="0.25">
      <c r="D12" s="365" t="s">
        <v>46</v>
      </c>
      <c r="E12" s="365"/>
      <c r="F12" s="365"/>
      <c r="G12" s="365"/>
    </row>
    <row r="13" spans="1:22" ht="16.5" thickTop="1" thickBot="1" x14ac:dyDescent="0.3">
      <c r="A13" s="2" t="s">
        <v>5</v>
      </c>
      <c r="B13" s="7"/>
      <c r="C13" s="57"/>
      <c r="D13" s="52"/>
      <c r="E13" s="2" t="s">
        <v>37</v>
      </c>
      <c r="F13" s="52"/>
      <c r="G13" s="2" t="s">
        <v>38</v>
      </c>
      <c r="H13" s="2" t="s">
        <v>44</v>
      </c>
      <c r="O13" s="362"/>
      <c r="P13" s="362"/>
      <c r="Q13" s="362"/>
      <c r="R13" s="362"/>
      <c r="S13" s="362"/>
      <c r="T13" s="362"/>
      <c r="U13" s="362"/>
      <c r="V13" s="362"/>
    </row>
    <row r="14" spans="1:22" ht="13.5" thickTop="1" x14ac:dyDescent="0.2"/>
    <row r="15" spans="1:22" x14ac:dyDescent="0.2">
      <c r="H15" s="2" t="s">
        <v>40</v>
      </c>
      <c r="L15" s="362"/>
      <c r="M15" s="362"/>
      <c r="N15" s="362"/>
      <c r="O15" s="362"/>
      <c r="Q15" s="53" t="s">
        <v>41</v>
      </c>
      <c r="R15" s="362"/>
      <c r="S15" s="362"/>
      <c r="T15" s="362"/>
      <c r="U15" s="362"/>
      <c r="V15" s="362"/>
    </row>
    <row r="16" spans="1:22" ht="24.75" customHeight="1" thickBot="1" x14ac:dyDescent="0.25">
      <c r="A16" s="1" t="s">
        <v>42</v>
      </c>
      <c r="E16" s="363" t="s">
        <v>45</v>
      </c>
      <c r="F16" s="363"/>
      <c r="G16" s="363"/>
      <c r="H16" s="363"/>
      <c r="I16" s="363"/>
      <c r="J16" s="363"/>
      <c r="K16" s="363"/>
      <c r="L16" s="363"/>
      <c r="M16" s="363"/>
      <c r="N16" s="363"/>
      <c r="O16" s="363"/>
      <c r="P16" s="363"/>
      <c r="Q16" s="363"/>
      <c r="R16" s="363"/>
      <c r="S16" s="363"/>
      <c r="T16" s="363"/>
      <c r="U16" s="363"/>
      <c r="V16" s="363"/>
    </row>
    <row r="17" spans="1:22" x14ac:dyDescent="0.2">
      <c r="E17" s="359" t="s">
        <v>15</v>
      </c>
      <c r="F17" s="360"/>
      <c r="G17" s="359" t="s">
        <v>16</v>
      </c>
      <c r="H17" s="360"/>
      <c r="I17" s="359" t="s">
        <v>17</v>
      </c>
      <c r="J17" s="360"/>
      <c r="K17" s="359" t="s">
        <v>11</v>
      </c>
      <c r="L17" s="361"/>
      <c r="M17" s="361"/>
      <c r="N17" s="360"/>
      <c r="O17" s="359" t="s">
        <v>9</v>
      </c>
      <c r="P17" s="360"/>
      <c r="Q17" s="359" t="s">
        <v>32</v>
      </c>
      <c r="R17" s="360"/>
      <c r="S17" s="359" t="s">
        <v>10</v>
      </c>
      <c r="T17" s="361"/>
      <c r="U17" s="360"/>
      <c r="V17" s="9" t="s">
        <v>27</v>
      </c>
    </row>
    <row r="18" spans="1:22" ht="13.5" thickBot="1" x14ac:dyDescent="0.25">
      <c r="E18" s="10" t="s">
        <v>33</v>
      </c>
      <c r="F18" s="55">
        <f>52/2/2</f>
        <v>13</v>
      </c>
      <c r="G18" s="10" t="s">
        <v>33</v>
      </c>
      <c r="H18" s="55">
        <f>52/2/2</f>
        <v>13</v>
      </c>
      <c r="I18" s="10" t="s">
        <v>33</v>
      </c>
      <c r="J18" s="55">
        <f>52/2</f>
        <v>26</v>
      </c>
      <c r="K18" s="10"/>
      <c r="L18" s="11"/>
      <c r="M18" s="12" t="s">
        <v>33</v>
      </c>
      <c r="N18" s="55">
        <v>118</v>
      </c>
      <c r="O18" s="10" t="s">
        <v>33</v>
      </c>
      <c r="P18" s="56">
        <v>0.56000000000000005</v>
      </c>
      <c r="Q18" s="10"/>
      <c r="R18" s="8"/>
      <c r="S18" s="10"/>
      <c r="T18" s="12"/>
      <c r="U18" s="8"/>
      <c r="V18" s="13"/>
    </row>
    <row r="19" spans="1:22" ht="36" customHeight="1" thickBot="1" x14ac:dyDescent="0.25">
      <c r="A19" s="4" t="s">
        <v>7</v>
      </c>
      <c r="B19" s="5" t="s">
        <v>43</v>
      </c>
      <c r="C19" s="5" t="s">
        <v>6</v>
      </c>
      <c r="D19" s="6" t="s">
        <v>22</v>
      </c>
      <c r="E19" s="21" t="s">
        <v>18</v>
      </c>
      <c r="F19" s="22" t="s">
        <v>28</v>
      </c>
      <c r="G19" s="21" t="s">
        <v>19</v>
      </c>
      <c r="H19" s="22" t="s">
        <v>29</v>
      </c>
      <c r="I19" s="21" t="s">
        <v>20</v>
      </c>
      <c r="J19" s="22" t="s">
        <v>30</v>
      </c>
      <c r="K19" s="21" t="s">
        <v>21</v>
      </c>
      <c r="L19" s="27" t="s">
        <v>25</v>
      </c>
      <c r="M19" s="27" t="s">
        <v>115</v>
      </c>
      <c r="N19" s="22" t="s">
        <v>31</v>
      </c>
      <c r="O19" s="25" t="s">
        <v>34</v>
      </c>
      <c r="P19" s="6" t="s">
        <v>23</v>
      </c>
      <c r="Q19" s="21" t="s">
        <v>12</v>
      </c>
      <c r="R19" s="22" t="s">
        <v>24</v>
      </c>
      <c r="S19" s="30" t="s">
        <v>26</v>
      </c>
      <c r="T19" s="31" t="s">
        <v>8</v>
      </c>
      <c r="U19" s="22" t="s">
        <v>35</v>
      </c>
      <c r="V19" s="34" t="s">
        <v>14</v>
      </c>
    </row>
    <row r="20" spans="1:22" ht="16.5" thickTop="1" thickBot="1" x14ac:dyDescent="0.3">
      <c r="A20" s="14"/>
      <c r="B20" s="14"/>
      <c r="C20" s="14"/>
      <c r="D20" s="19"/>
      <c r="E20" s="46"/>
      <c r="F20" s="49">
        <f>IF(Travel_Dates[[#This Row],[Per Diem-BR]]="X",$F$18,0)</f>
        <v>0</v>
      </c>
      <c r="G20" s="48"/>
      <c r="H20" s="49">
        <f>IF(Travel_Dates[[#This Row],[Per Diem-LU]]="X",$H$18,0)</f>
        <v>0</v>
      </c>
      <c r="I20" s="48"/>
      <c r="J20" s="49">
        <f>IF(Travel_Dates[[#This Row],[Per Diem-DN]]="X",$J$18,0)</f>
        <v>0</v>
      </c>
      <c r="K20" s="48"/>
      <c r="L20" s="39"/>
      <c r="M20" s="39"/>
      <c r="N20" s="28">
        <f>IF(AND(Travel_Dates[[#This Row],[Per Diem-LDG]]="X",Travel_Dates[[#This Row],[Non-Comm]]="X")=TRUE,25,IF(Travel_Dates[[#This Row],[Per Diem-LDG]]="X",$N$18,0))</f>
        <v>0</v>
      </c>
      <c r="O20" s="41">
        <f>0</f>
        <v>0</v>
      </c>
      <c r="P20" s="42">
        <f>IF(Travel_Dates[[#This Row],['# of Miles]]&lt;&gt;"",$P$18*Travel_Dates[[#This Row],['# of Miles]],0)</f>
        <v>0</v>
      </c>
      <c r="Q20" s="43"/>
      <c r="R20" s="44">
        <f>0</f>
        <v>0</v>
      </c>
      <c r="S20" s="43"/>
      <c r="T20" s="37"/>
      <c r="U20" s="32">
        <f>0</f>
        <v>0</v>
      </c>
      <c r="V20" s="36">
        <f>Travel_Dates[[#This Row],[Brfst Reimb Amt]]+Travel_Dates[[#This Row],[Lunch Reimb Amt]]+Travel_Dates[[#This Row],[Dinner Reimb Amt]]+Travel_Dates[[#This Row],[Lodging Reimb Amt]]+Travel_Dates[[#This Row],[Mileage Amt]]+Travel_Dates[[#This Row],[Travel Amt]]+Travel_Dates[[#This Row],[Misc Amount]]</f>
        <v>0</v>
      </c>
    </row>
    <row r="21" spans="1:22" ht="16.5" thickTop="1" thickBot="1" x14ac:dyDescent="0.3">
      <c r="A21" s="14"/>
      <c r="B21" s="14"/>
      <c r="C21" s="14"/>
      <c r="D21" s="19"/>
      <c r="E21" s="46"/>
      <c r="F21" s="49">
        <f>IF(Travel_Dates[[#This Row],[Per Diem-BR]]="X",$F$18,0)</f>
        <v>0</v>
      </c>
      <c r="G21" s="48"/>
      <c r="H21" s="49">
        <f>IF(Travel_Dates[[#This Row],[Per Diem-LU]]="X",$H$18,0)</f>
        <v>0</v>
      </c>
      <c r="I21" s="48"/>
      <c r="J21" s="49">
        <f>IF(Travel_Dates[[#This Row],[Per Diem-DN]]="X",$J$18,0)</f>
        <v>0</v>
      </c>
      <c r="K21" s="48"/>
      <c r="L21" s="39"/>
      <c r="M21" s="39"/>
      <c r="N21" s="29">
        <f>IF(AND(Travel_Dates[[#This Row],[Per Diem-LDG]]="X",Travel_Dates[[#This Row],[Non-Comm]]="X")=TRUE,25,IF(Travel_Dates[[#This Row],[Per Diem-LDG]]="X",$N$18,0))</f>
        <v>0</v>
      </c>
      <c r="O21" s="41">
        <f>0</f>
        <v>0</v>
      </c>
      <c r="P21" s="42">
        <f>IF(Travel_Dates[[#This Row],['# of Miles]]&lt;&gt;"",$P$18*Travel_Dates[[#This Row],['# of Miles]],0)</f>
        <v>0</v>
      </c>
      <c r="Q21" s="43"/>
      <c r="R21" s="45">
        <f>0</f>
        <v>0</v>
      </c>
      <c r="S21" s="43"/>
      <c r="T21" s="38"/>
      <c r="U21" s="33">
        <f>0</f>
        <v>0</v>
      </c>
      <c r="V21" s="36">
        <f>Travel_Dates[[#This Row],[Brfst Reimb Amt]]+Travel_Dates[[#This Row],[Lunch Reimb Amt]]+Travel_Dates[[#This Row],[Dinner Reimb Amt]]+Travel_Dates[[#This Row],[Lodging Reimb Amt]]+Travel_Dates[[#This Row],[Mileage Amt]]+Travel_Dates[[#This Row],[Travel Amt]]+Travel_Dates[[#This Row],[Misc Amount]]</f>
        <v>0</v>
      </c>
    </row>
    <row r="22" spans="1:22" ht="16.5" thickTop="1" thickBot="1" x14ac:dyDescent="0.3">
      <c r="A22" s="15"/>
      <c r="B22" s="15"/>
      <c r="C22" s="15"/>
      <c r="D22" s="20"/>
      <c r="E22" s="46"/>
      <c r="F22" s="49">
        <f>IF(Travel_Dates[[#This Row],[Per Diem-BR]]="X",$F$18,0)</f>
        <v>0</v>
      </c>
      <c r="G22" s="48"/>
      <c r="H22" s="49">
        <f>IF(Travel_Dates[[#This Row],[Per Diem-LU]]="X",$H$18,0)</f>
        <v>0</v>
      </c>
      <c r="I22" s="48"/>
      <c r="J22" s="49">
        <f>IF(Travel_Dates[[#This Row],[Per Diem-DN]]="X",$J$18,0)</f>
        <v>0</v>
      </c>
      <c r="K22" s="48"/>
      <c r="L22" s="39"/>
      <c r="M22" s="39"/>
      <c r="N22" s="29">
        <f>IF(AND(Travel_Dates[[#This Row],[Per Diem-LDG]]="X",Travel_Dates[[#This Row],[Non-Comm]]="X")=TRUE,25,IF(Travel_Dates[[#This Row],[Per Diem-LDG]]="X",$N$18,0))</f>
        <v>0</v>
      </c>
      <c r="O22" s="41">
        <f>0</f>
        <v>0</v>
      </c>
      <c r="P22" s="42">
        <f>IF(Travel_Dates[[#This Row],['# of Miles]]&lt;&gt;"",$P$18*Travel_Dates[[#This Row],['# of Miles]],0)</f>
        <v>0</v>
      </c>
      <c r="Q22" s="43"/>
      <c r="R22" s="45">
        <f>0</f>
        <v>0</v>
      </c>
      <c r="S22" s="43"/>
      <c r="T22" s="38"/>
      <c r="U22" s="33">
        <f>0</f>
        <v>0</v>
      </c>
      <c r="V22" s="36">
        <f>Travel_Dates[[#This Row],[Brfst Reimb Amt]]+Travel_Dates[[#This Row],[Lunch Reimb Amt]]+Travel_Dates[[#This Row],[Dinner Reimb Amt]]+Travel_Dates[[#This Row],[Lodging Reimb Amt]]+Travel_Dates[[#This Row],[Mileage Amt]]+Travel_Dates[[#This Row],[Travel Amt]]+Travel_Dates[[#This Row],[Misc Amount]]</f>
        <v>0</v>
      </c>
    </row>
    <row r="23" spans="1:22" ht="16.5" thickTop="1" thickBot="1" x14ac:dyDescent="0.3">
      <c r="A23" s="15"/>
      <c r="B23" s="15"/>
      <c r="C23" s="15"/>
      <c r="D23" s="20"/>
      <c r="E23" s="46"/>
      <c r="F23" s="49">
        <f>IF(Travel_Dates[[#This Row],[Per Diem-BR]]="X",$F$18,0)</f>
        <v>0</v>
      </c>
      <c r="G23" s="48"/>
      <c r="H23" s="49">
        <f>IF(Travel_Dates[[#This Row],[Per Diem-LU]]="X",$H$18,0)</f>
        <v>0</v>
      </c>
      <c r="I23" s="48"/>
      <c r="J23" s="49">
        <f>IF(Travel_Dates[[#This Row],[Per Diem-DN]]="X",$J$18,0)</f>
        <v>0</v>
      </c>
      <c r="K23" s="48"/>
      <c r="L23" s="39"/>
      <c r="M23" s="39"/>
      <c r="N23" s="29">
        <f>IF(AND(Travel_Dates[[#This Row],[Per Diem-LDG]]="X",Travel_Dates[[#This Row],[Non-Comm]]="X")=TRUE,25,IF(Travel_Dates[[#This Row],[Per Diem-LDG]]="X",$N$18,0))</f>
        <v>0</v>
      </c>
      <c r="O23" s="41">
        <f>0</f>
        <v>0</v>
      </c>
      <c r="P23" s="42">
        <f>IF(Travel_Dates[[#This Row],['# of Miles]]&lt;&gt;"",$P$18*Travel_Dates[[#This Row],['# of Miles]],0)</f>
        <v>0</v>
      </c>
      <c r="Q23" s="43"/>
      <c r="R23" s="45">
        <f>0</f>
        <v>0</v>
      </c>
      <c r="S23" s="43"/>
      <c r="T23" s="38"/>
      <c r="U23" s="33">
        <f>0</f>
        <v>0</v>
      </c>
      <c r="V23" s="36">
        <f>Travel_Dates[[#This Row],[Brfst Reimb Amt]]+Travel_Dates[[#This Row],[Lunch Reimb Amt]]+Travel_Dates[[#This Row],[Dinner Reimb Amt]]+Travel_Dates[[#This Row],[Lodging Reimb Amt]]+Travel_Dates[[#This Row],[Mileage Amt]]+Travel_Dates[[#This Row],[Travel Amt]]+Travel_Dates[[#This Row],[Misc Amount]]</f>
        <v>0</v>
      </c>
    </row>
    <row r="24" spans="1:22" ht="16.5" thickTop="1" thickBot="1" x14ac:dyDescent="0.3">
      <c r="A24" s="15"/>
      <c r="B24" s="15"/>
      <c r="C24" s="15"/>
      <c r="D24" s="20"/>
      <c r="E24" s="46"/>
      <c r="F24" s="50">
        <f>IF(Travel_Dates[[#This Row],[Per Diem-BR]]="X",$F$18,0)</f>
        <v>0</v>
      </c>
      <c r="G24" s="48"/>
      <c r="H24" s="50">
        <f>IF(Travel_Dates[[#This Row],[Per Diem-LU]]="X",$H$18,0)</f>
        <v>0</v>
      </c>
      <c r="I24" s="48"/>
      <c r="J24" s="50">
        <f>IF(Travel_Dates[[#This Row],[Per Diem-DN]]="X",$J$18,0)</f>
        <v>0</v>
      </c>
      <c r="K24" s="48"/>
      <c r="L24" s="39"/>
      <c r="M24" s="39"/>
      <c r="N24" s="29">
        <f>IF(AND(Travel_Dates[[#This Row],[Per Diem-LDG]]="X",Travel_Dates[[#This Row],[Non-Comm]]="X")=TRUE,25,IF(Travel_Dates[[#This Row],[Per Diem-LDG]]="X",$N$18,0))</f>
        <v>0</v>
      </c>
      <c r="O24" s="41">
        <f>0</f>
        <v>0</v>
      </c>
      <c r="P24" s="42">
        <f>IF(Travel_Dates[[#This Row],['# of Miles]]&lt;&gt;"",$P$18*Travel_Dates[[#This Row],['# of Miles]],0)</f>
        <v>0</v>
      </c>
      <c r="Q24" s="43"/>
      <c r="R24" s="45">
        <f>0</f>
        <v>0</v>
      </c>
      <c r="S24" s="43"/>
      <c r="T24" s="38"/>
      <c r="U24" s="33">
        <f>0</f>
        <v>0</v>
      </c>
      <c r="V24" s="36">
        <f>Travel_Dates[[#This Row],[Brfst Reimb Amt]]+Travel_Dates[[#This Row],[Lunch Reimb Amt]]+Travel_Dates[[#This Row],[Dinner Reimb Amt]]+Travel_Dates[[#This Row],[Lodging Reimb Amt]]+Travel_Dates[[#This Row],[Mileage Amt]]+Travel_Dates[[#This Row],[Travel Amt]]+Travel_Dates[[#This Row],[Misc Amount]]</f>
        <v>0</v>
      </c>
    </row>
    <row r="25" spans="1:22" ht="16.5" thickTop="1" thickBot="1" x14ac:dyDescent="0.3">
      <c r="A25" s="15"/>
      <c r="B25" s="15"/>
      <c r="C25" s="15"/>
      <c r="D25" s="20"/>
      <c r="E25" s="46"/>
      <c r="F25" s="50">
        <f>IF(Travel_Dates[[#This Row],[Per Diem-BR]]="X",$F$18,0)</f>
        <v>0</v>
      </c>
      <c r="G25" s="48"/>
      <c r="H25" s="50">
        <f>IF(Travel_Dates[[#This Row],[Per Diem-LU]]="X",$H$18,0)</f>
        <v>0</v>
      </c>
      <c r="I25" s="48"/>
      <c r="J25" s="50">
        <f>IF(Travel_Dates[[#This Row],[Per Diem-DN]]="X",$J$18,0)</f>
        <v>0</v>
      </c>
      <c r="K25" s="48"/>
      <c r="L25" s="39"/>
      <c r="M25" s="39"/>
      <c r="N25" s="29">
        <f>IF(AND(Travel_Dates[[#This Row],[Per Diem-LDG]]="X",Travel_Dates[[#This Row],[Non-Comm]]="X")=TRUE,25,IF(Travel_Dates[[#This Row],[Per Diem-LDG]]="X",$N$18,0))</f>
        <v>0</v>
      </c>
      <c r="O25" s="41">
        <f>0</f>
        <v>0</v>
      </c>
      <c r="P25" s="42">
        <f>IF(Travel_Dates[[#This Row],['# of Miles]]&lt;&gt;"",$P$18*Travel_Dates[[#This Row],['# of Miles]],0)</f>
        <v>0</v>
      </c>
      <c r="Q25" s="43"/>
      <c r="R25" s="45">
        <f>0</f>
        <v>0</v>
      </c>
      <c r="S25" s="43"/>
      <c r="T25" s="38"/>
      <c r="U25" s="33">
        <f>0</f>
        <v>0</v>
      </c>
      <c r="V25" s="36">
        <f>Travel_Dates[[#This Row],[Brfst Reimb Amt]]+Travel_Dates[[#This Row],[Lunch Reimb Amt]]+Travel_Dates[[#This Row],[Dinner Reimb Amt]]+Travel_Dates[[#This Row],[Lodging Reimb Amt]]+Travel_Dates[[#This Row],[Mileage Amt]]+Travel_Dates[[#This Row],[Travel Amt]]+Travel_Dates[[#This Row],[Misc Amount]]</f>
        <v>0</v>
      </c>
    </row>
    <row r="26" spans="1:22" ht="16.5" thickTop="1" thickBot="1" x14ac:dyDescent="0.3">
      <c r="A26" s="15"/>
      <c r="B26" s="15"/>
      <c r="C26" s="15"/>
      <c r="D26" s="20"/>
      <c r="E26" s="46"/>
      <c r="F26" s="50">
        <f>IF(Travel_Dates[[#This Row],[Per Diem-BR]]="X",$F$18,0)</f>
        <v>0</v>
      </c>
      <c r="G26" s="48"/>
      <c r="H26" s="50">
        <f>IF(Travel_Dates[[#This Row],[Per Diem-LU]]="X",$H$18,0)</f>
        <v>0</v>
      </c>
      <c r="I26" s="48"/>
      <c r="J26" s="50">
        <f>IF(Travel_Dates[[#This Row],[Per Diem-DN]]="X",$J$18,0)</f>
        <v>0</v>
      </c>
      <c r="K26" s="48"/>
      <c r="L26" s="39"/>
      <c r="M26" s="39"/>
      <c r="N26" s="29">
        <f>IF(AND(Travel_Dates[[#This Row],[Per Diem-LDG]]="X",Travel_Dates[[#This Row],[Non-Comm]]="X")=TRUE,25,IF(Travel_Dates[[#This Row],[Per Diem-LDG]]="X",$N$18,0))</f>
        <v>0</v>
      </c>
      <c r="O26" s="41">
        <f>0</f>
        <v>0</v>
      </c>
      <c r="P26" s="42">
        <f>IF(Travel_Dates[[#This Row],['# of Miles]]&lt;&gt;"",$P$18*Travel_Dates[[#This Row],['# of Miles]],0)</f>
        <v>0</v>
      </c>
      <c r="Q26" s="43"/>
      <c r="R26" s="45">
        <f>0</f>
        <v>0</v>
      </c>
      <c r="S26" s="43"/>
      <c r="T26" s="38"/>
      <c r="U26" s="33">
        <f>0</f>
        <v>0</v>
      </c>
      <c r="V26" s="36">
        <f>Travel_Dates[[#This Row],[Brfst Reimb Amt]]+Travel_Dates[[#This Row],[Lunch Reimb Amt]]+Travel_Dates[[#This Row],[Dinner Reimb Amt]]+Travel_Dates[[#This Row],[Lodging Reimb Amt]]+Travel_Dates[[#This Row],[Mileage Amt]]+Travel_Dates[[#This Row],[Travel Amt]]+Travel_Dates[[#This Row],[Misc Amount]]</f>
        <v>0</v>
      </c>
    </row>
    <row r="27" spans="1:22" ht="16.5" thickTop="1" thickBot="1" x14ac:dyDescent="0.3">
      <c r="A27" s="15"/>
      <c r="B27" s="15"/>
      <c r="C27" s="15"/>
      <c r="D27" s="20"/>
      <c r="E27" s="46"/>
      <c r="F27" s="50">
        <f>IF(Travel_Dates[[#This Row],[Per Diem-BR]]="X",$F$18,0)</f>
        <v>0</v>
      </c>
      <c r="G27" s="48"/>
      <c r="H27" s="50">
        <f>IF(Travel_Dates[[#This Row],[Per Diem-LU]]="X",$H$18,0)</f>
        <v>0</v>
      </c>
      <c r="I27" s="48"/>
      <c r="J27" s="50">
        <f>IF(Travel_Dates[[#This Row],[Per Diem-DN]]="X",$J$18,0)</f>
        <v>0</v>
      </c>
      <c r="K27" s="48"/>
      <c r="L27" s="39"/>
      <c r="M27" s="39"/>
      <c r="N27" s="29">
        <f>IF(AND(Travel_Dates[[#This Row],[Per Diem-LDG]]="X",Travel_Dates[[#This Row],[Non-Comm]]="X")=TRUE,25,IF(Travel_Dates[[#This Row],[Per Diem-LDG]]="X",$N$18,0))</f>
        <v>0</v>
      </c>
      <c r="O27" s="41">
        <f>0</f>
        <v>0</v>
      </c>
      <c r="P27" s="42">
        <f>IF(Travel_Dates[[#This Row],['# of Miles]]&lt;&gt;"",$P$18*Travel_Dates[[#This Row],['# of Miles]],0)</f>
        <v>0</v>
      </c>
      <c r="Q27" s="43"/>
      <c r="R27" s="45">
        <f>0</f>
        <v>0</v>
      </c>
      <c r="S27" s="43"/>
      <c r="T27" s="38"/>
      <c r="U27" s="33">
        <f>0</f>
        <v>0</v>
      </c>
      <c r="V27" s="36">
        <f>Travel_Dates[[#This Row],[Brfst Reimb Amt]]+Travel_Dates[[#This Row],[Lunch Reimb Amt]]+Travel_Dates[[#This Row],[Dinner Reimb Amt]]+Travel_Dates[[#This Row],[Lodging Reimb Amt]]+Travel_Dates[[#This Row],[Mileage Amt]]+Travel_Dates[[#This Row],[Travel Amt]]+Travel_Dates[[#This Row],[Misc Amount]]</f>
        <v>0</v>
      </c>
    </row>
    <row r="28" spans="1:22" ht="16.5" thickTop="1" thickBot="1" x14ac:dyDescent="0.3">
      <c r="A28" s="15"/>
      <c r="B28" s="15"/>
      <c r="C28" s="15"/>
      <c r="D28" s="20"/>
      <c r="E28" s="46"/>
      <c r="F28" s="50">
        <f>IF(Travel_Dates[[#This Row],[Per Diem-BR]]="X",$F$18,0)</f>
        <v>0</v>
      </c>
      <c r="G28" s="48"/>
      <c r="H28" s="50">
        <f>IF(Travel_Dates[[#This Row],[Per Diem-LU]]="X",$H$18,0)</f>
        <v>0</v>
      </c>
      <c r="I28" s="48"/>
      <c r="J28" s="50">
        <f>IF(Travel_Dates[[#This Row],[Per Diem-DN]]="X",$J$18,0)</f>
        <v>0</v>
      </c>
      <c r="K28" s="48"/>
      <c r="L28" s="40"/>
      <c r="M28" s="40"/>
      <c r="N28" s="29">
        <f>IF(AND(Travel_Dates[[#This Row],[Per Diem-LDG]]="X",Travel_Dates[[#This Row],[Non-Comm]]="X")=TRUE,25,IF(Travel_Dates[[#This Row],[Per Diem-LDG]]="X",$N$18,0))</f>
        <v>0</v>
      </c>
      <c r="O28" s="41">
        <f>0</f>
        <v>0</v>
      </c>
      <c r="P28" s="42">
        <f>IF(Travel_Dates[[#This Row],['# of Miles]]&lt;&gt;"",$P$18*Travel_Dates[[#This Row],['# of Miles]],0)</f>
        <v>0</v>
      </c>
      <c r="Q28" s="43"/>
      <c r="R28" s="45">
        <f>0</f>
        <v>0</v>
      </c>
      <c r="S28" s="43"/>
      <c r="T28" s="38"/>
      <c r="U28" s="33">
        <f>0</f>
        <v>0</v>
      </c>
      <c r="V28" s="36">
        <f>Travel_Dates[[#This Row],[Brfst Reimb Amt]]+Travel_Dates[[#This Row],[Lunch Reimb Amt]]+Travel_Dates[[#This Row],[Dinner Reimb Amt]]+Travel_Dates[[#This Row],[Lodging Reimb Amt]]+Travel_Dates[[#This Row],[Mileage Amt]]+Travel_Dates[[#This Row],[Travel Amt]]+Travel_Dates[[#This Row],[Misc Amount]]</f>
        <v>0</v>
      </c>
    </row>
    <row r="29" spans="1:22" ht="16.5" thickTop="1" thickBot="1" x14ac:dyDescent="0.3">
      <c r="A29" s="15"/>
      <c r="B29" s="15"/>
      <c r="C29" s="15"/>
      <c r="D29" s="20"/>
      <c r="E29" s="46"/>
      <c r="F29" s="50">
        <f>IF(Travel_Dates[[#This Row],[Per Diem-BR]]="X",$F$18,0)</f>
        <v>0</v>
      </c>
      <c r="G29" s="48"/>
      <c r="H29" s="50">
        <f>IF(Travel_Dates[[#This Row],[Per Diem-LU]]="X",$H$18,0)</f>
        <v>0</v>
      </c>
      <c r="I29" s="48"/>
      <c r="J29" s="50">
        <f>IF(Travel_Dates[[#This Row],[Per Diem-DN]]="X",$J$18,0)</f>
        <v>0</v>
      </c>
      <c r="K29" s="48"/>
      <c r="L29" s="39"/>
      <c r="M29" s="39"/>
      <c r="N29" s="29">
        <f>IF(AND(Travel_Dates[[#This Row],[Per Diem-LDG]]="X",Travel_Dates[[#This Row],[Non-Comm]]="X")=TRUE,25,IF(Travel_Dates[[#This Row],[Per Diem-LDG]]="X",$N$18,0))</f>
        <v>0</v>
      </c>
      <c r="O29" s="41">
        <f>0</f>
        <v>0</v>
      </c>
      <c r="P29" s="42">
        <f>IF(Travel_Dates[[#This Row],['# of Miles]]&lt;&gt;"",$P$18*Travel_Dates[[#This Row],['# of Miles]],0)</f>
        <v>0</v>
      </c>
      <c r="Q29" s="43"/>
      <c r="R29" s="45">
        <f>0</f>
        <v>0</v>
      </c>
      <c r="S29" s="43"/>
      <c r="T29" s="38"/>
      <c r="U29" s="33">
        <f>0</f>
        <v>0</v>
      </c>
      <c r="V29" s="36">
        <f>Travel_Dates[[#This Row],[Brfst Reimb Amt]]+Travel_Dates[[#This Row],[Lunch Reimb Amt]]+Travel_Dates[[#This Row],[Dinner Reimb Amt]]+Travel_Dates[[#This Row],[Lodging Reimb Amt]]+Travel_Dates[[#This Row],[Mileage Amt]]+Travel_Dates[[#This Row],[Travel Amt]]+Travel_Dates[[#This Row],[Misc Amount]]</f>
        <v>0</v>
      </c>
    </row>
    <row r="30" spans="1:22" ht="16.5" thickTop="1" thickBot="1" x14ac:dyDescent="0.3">
      <c r="A30" s="15"/>
      <c r="B30" s="15"/>
      <c r="C30" s="15"/>
      <c r="D30" s="20"/>
      <c r="E30" s="46"/>
      <c r="F30" s="51">
        <f>IF(Travel_Dates[[#This Row],[Per Diem-BR]]="X",$F$18,0)</f>
        <v>0</v>
      </c>
      <c r="G30" s="47"/>
      <c r="H30" s="51">
        <f>IF(Travel_Dates[[#This Row],[Per Diem-LU]]="X",$H$18,0)</f>
        <v>0</v>
      </c>
      <c r="I30" s="47"/>
      <c r="J30" s="51">
        <f>IF(Travel_Dates[[#This Row],[Per Diem-DN]]="X",$J$18,0)</f>
        <v>0</v>
      </c>
      <c r="K30" s="47"/>
      <c r="L30" s="39"/>
      <c r="M30" s="39"/>
      <c r="N30" s="29">
        <f>IF(AND(Travel_Dates[[#This Row],[Per Diem-LDG]]="X",Travel_Dates[[#This Row],[Non-Comm]]="X")=TRUE,25,IF(Travel_Dates[[#This Row],[Per Diem-LDG]]="X",$N$18,0))</f>
        <v>0</v>
      </c>
      <c r="O30" s="41">
        <f>0</f>
        <v>0</v>
      </c>
      <c r="P30" s="42">
        <f>IF(Travel_Dates[[#This Row],['# of Miles]]&lt;&gt;"",$P$18*Travel_Dates[[#This Row],['# of Miles]],0)</f>
        <v>0</v>
      </c>
      <c r="Q30" s="43"/>
      <c r="R30" s="45">
        <f>0</f>
        <v>0</v>
      </c>
      <c r="S30" s="43"/>
      <c r="T30" s="38"/>
      <c r="U30" s="33">
        <f>0</f>
        <v>0</v>
      </c>
      <c r="V30" s="36">
        <f>Travel_Dates[[#This Row],[Brfst Reimb Amt]]+Travel_Dates[[#This Row],[Lunch Reimb Amt]]+Travel_Dates[[#This Row],[Dinner Reimb Amt]]+Travel_Dates[[#This Row],[Lodging Reimb Amt]]+Travel_Dates[[#This Row],[Mileage Amt]]+Travel_Dates[[#This Row],[Travel Amt]]+Travel_Dates[[#This Row],[Misc Amount]]</f>
        <v>0</v>
      </c>
    </row>
    <row r="31" spans="1:22" ht="13.5" thickTop="1" x14ac:dyDescent="0.2">
      <c r="A31" s="16" t="s">
        <v>14</v>
      </c>
      <c r="B31" s="17"/>
      <c r="C31" s="17"/>
      <c r="D31" s="18"/>
      <c r="E31" s="23"/>
      <c r="F31" s="24">
        <f>SUBTOTAL(109,Travel_Dates[Brfst Reimb Amt])</f>
        <v>0</v>
      </c>
      <c r="G31" s="23"/>
      <c r="H31" s="24">
        <f>SUBTOTAL(109,Travel_Dates[Lunch Reimb Amt])</f>
        <v>0</v>
      </c>
      <c r="I31" s="23"/>
      <c r="J31" s="24">
        <f>SUBTOTAL(109,Travel_Dates[Dinner Reimb Amt])</f>
        <v>0</v>
      </c>
      <c r="K31" s="23"/>
      <c r="L31" s="17"/>
      <c r="M31" s="17"/>
      <c r="N31" s="24">
        <f>SUBTOTAL(109,Travel_Dates[Lodging Reimb Amt])</f>
        <v>0</v>
      </c>
      <c r="O31" s="26">
        <f>SUBTOTAL(109,Travel_Dates['# of Miles])</f>
        <v>0</v>
      </c>
      <c r="P31" s="18">
        <f>SUBTOTAL(109,Travel_Dates[Mileage Amt])</f>
        <v>0</v>
      </c>
      <c r="Q31" s="23"/>
      <c r="R31" s="24">
        <f>SUBTOTAL(109,Travel_Dates[Travel Amt])</f>
        <v>0</v>
      </c>
      <c r="S31" s="23"/>
      <c r="T31" s="17"/>
      <c r="U31" s="24">
        <f>SUBTOTAL(109,Travel_Dates[Misc Amount])</f>
        <v>0</v>
      </c>
      <c r="V31" s="35">
        <f>SUBTOTAL(109,Travel_Dates[Total])</f>
        <v>0</v>
      </c>
    </row>
    <row r="48" spans="19:19" x14ac:dyDescent="0.2">
      <c r="S48" s="3"/>
    </row>
    <row r="49" spans="19:19" x14ac:dyDescent="0.2">
      <c r="S49" s="3"/>
    </row>
  </sheetData>
  <mergeCells count="20">
    <mergeCell ref="O17:P17"/>
    <mergeCell ref="O13:V13"/>
    <mergeCell ref="E16:V16"/>
    <mergeCell ref="F5:G5"/>
    <mergeCell ref="D8:G8"/>
    <mergeCell ref="D12:G12"/>
    <mergeCell ref="I5:V11"/>
    <mergeCell ref="D10:H11"/>
    <mergeCell ref="R15:V15"/>
    <mergeCell ref="L15:O15"/>
    <mergeCell ref="Q17:R17"/>
    <mergeCell ref="S17:U17"/>
    <mergeCell ref="E17:F17"/>
    <mergeCell ref="G17:H17"/>
    <mergeCell ref="I17:J17"/>
    <mergeCell ref="K17:N17"/>
    <mergeCell ref="B5:C5"/>
    <mergeCell ref="B7:C7"/>
    <mergeCell ref="B9:C9"/>
    <mergeCell ref="B11:C11"/>
  </mergeCells>
  <dataValidations count="4">
    <dataValidation type="list" allowBlank="1" showInputMessage="1" showErrorMessage="1" sqref="I32:I49 E32:E49 G32:G49 E20:E30 G20:G30 I20:I30 K20:L30 D13 F13 D9 F9 M20:M30">
      <formula1>"X"</formula1>
    </dataValidation>
    <dataValidation type="list" allowBlank="1" showInputMessage="1" showErrorMessage="1" sqref="Q20:Q30">
      <formula1>"Airfare, Train, Charter Bus, Rental Car, Taxi, Shuttle, City Bus, Ferry"</formula1>
    </dataValidation>
    <dataValidation type="list" allowBlank="1" showInputMessage="1" showErrorMessage="1" sqref="S20:S30">
      <formula1>"Lodging Tax, Gas, Parking, Tolls, Conf Reg, Entrance Fee, Hosted Meal, Supplies/Serv, Phone Call, Fax, Internet, Misc"</formula1>
    </dataValidation>
    <dataValidation type="custom" allowBlank="1" showInputMessage="1" showErrorMessage="1" sqref="V20:V30">
      <formula1>""""""</formula1>
    </dataValidation>
  </dataValidations>
  <pageMargins left="0.25" right="0.25" top="0.3" bottom="0.25" header="0" footer="0"/>
  <pageSetup scale="65" fitToHeight="0" orientation="landscape" r:id="rId1"/>
  <headerFooter differentFirst="1">
    <oddHeader>&amp;LSchool of Architecture &amp; Allied Arts - Travel Reimbursement (Page &amp;P of &amp;N Pages)</oddHeader>
  </headerFooter>
  <ignoredErrors>
    <ignoredError sqref="V20:V23 V24:V30" listDataValidation="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Instructions</vt:lpstr>
      <vt:lpstr>Business Purpose</vt:lpstr>
      <vt:lpstr>Important Travel Information</vt:lpstr>
      <vt:lpstr>Travel Reimb Form</vt:lpstr>
      <vt:lpstr>Add'l Mileage Log</vt:lpstr>
      <vt:lpstr>Add'l Misc Log</vt:lpstr>
      <vt:lpstr>Travel Reimb Simple</vt:lpstr>
      <vt:lpstr>Travel Reimb by Category</vt:lpstr>
      <vt:lpstr>'Travel Reimb Simple'!Print_Titles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Della Green</dc:creator>
  <cp:lastModifiedBy>Shaymond Michelson</cp:lastModifiedBy>
  <cp:lastPrinted>2017-09-18T19:09:09Z</cp:lastPrinted>
  <dcterms:created xsi:type="dcterms:W3CDTF">2014-10-08T17:35:32Z</dcterms:created>
  <dcterms:modified xsi:type="dcterms:W3CDTF">2017-10-03T19:27:23Z</dcterms:modified>
</cp:coreProperties>
</file>