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3140" windowHeight="13365" tabRatio="792" activeTab="6"/>
  </bookViews>
  <sheets>
    <sheet name="Ring 1" sheetId="7" r:id="rId1"/>
    <sheet name="Ring 2" sheetId="9" r:id="rId2"/>
    <sheet name="Ring 3" sheetId="17" r:id="rId3"/>
    <sheet name="Nandu" sheetId="10" r:id="rId4"/>
    <sheet name="GroupSet" sheetId="11" r:id="rId5"/>
    <sheet name="TeamPlace" sheetId="14" r:id="rId6"/>
    <sheet name="TeamChampion" sheetId="16" r:id="rId7"/>
    <sheet name="All-Around" sheetId="13" r:id="rId8"/>
  </sheets>
  <definedNames>
    <definedName name="_xlnm.Print_Area" localSheetId="7">'All-Around'!$A$1:$S$20</definedName>
    <definedName name="_xlnm.Print_Area" localSheetId="4">GroupSet!$A$1:$P$14</definedName>
    <definedName name="_xlnm.Print_Area" localSheetId="3">Nandu!$A$1:$P$5</definedName>
    <definedName name="_xlnm.Print_Area" localSheetId="0">'Ring 1'!$A$1:$O$126</definedName>
    <definedName name="_xlnm.Print_Area" localSheetId="1">'Ring 2'!$A$1:$O$236</definedName>
    <definedName name="_xlnm.Print_Area" localSheetId="2">'Ring 3'!$A$1:$O$255</definedName>
    <definedName name="_xlnm.Print_Area" localSheetId="5">TeamPlace!$A$1:$AA$64</definedName>
    <definedName name="_xlnm.Print_Titles" localSheetId="7">'All-Around'!$A:$B</definedName>
    <definedName name="_xlnm.Print_Titles" localSheetId="0">'Ring 1'!$1:$1</definedName>
    <definedName name="_xlnm.Print_Titles" localSheetId="1">'Ring 2'!$1:$1</definedName>
    <definedName name="_xlnm.Print_Titles" localSheetId="2">'Ring 3'!$1:$1</definedName>
    <definedName name="_xlnm.Print_Titles" localSheetId="5">TeamPlace!$1:$1</definedName>
  </definedNames>
  <calcPr calcId="125725"/>
</workbook>
</file>

<file path=xl/calcChain.xml><?xml version="1.0" encoding="utf-8"?>
<calcChain xmlns="http://schemas.openxmlformats.org/spreadsheetml/2006/main">
  <c r="Z37" i="14"/>
  <c r="O98"/>
  <c r="M98"/>
  <c r="K98"/>
  <c r="I99"/>
  <c r="I98"/>
  <c r="I96"/>
  <c r="G99"/>
  <c r="G98"/>
  <c r="G97"/>
  <c r="G96"/>
  <c r="G95"/>
  <c r="I90"/>
  <c r="I88"/>
  <c r="I86"/>
  <c r="G90"/>
  <c r="G89"/>
  <c r="G88"/>
  <c r="G87"/>
  <c r="G86"/>
  <c r="I81"/>
  <c r="I80"/>
  <c r="I79"/>
  <c r="I78"/>
  <c r="G81"/>
  <c r="G80"/>
  <c r="G79"/>
  <c r="G78"/>
  <c r="Q73"/>
  <c r="O73"/>
  <c r="M73"/>
  <c r="K73"/>
  <c r="K70"/>
  <c r="I73"/>
  <c r="I72"/>
  <c r="I70"/>
  <c r="G73"/>
  <c r="G72"/>
  <c r="G71"/>
  <c r="G70"/>
  <c r="G69"/>
  <c r="G68"/>
  <c r="I60"/>
  <c r="G64"/>
  <c r="G63"/>
  <c r="G62"/>
  <c r="G61"/>
  <c r="G60"/>
  <c r="G59"/>
  <c r="K54"/>
  <c r="K53"/>
  <c r="K51"/>
  <c r="I54"/>
  <c r="I51"/>
  <c r="I50"/>
  <c r="G54"/>
  <c r="G52"/>
  <c r="G51"/>
  <c r="G50"/>
  <c r="K43"/>
  <c r="K42"/>
  <c r="I46"/>
  <c r="I45"/>
  <c r="I44"/>
  <c r="I43"/>
  <c r="I42"/>
  <c r="G46"/>
  <c r="G44"/>
  <c r="G43"/>
  <c r="G42"/>
  <c r="P30" i="17"/>
  <c r="Q30"/>
  <c r="S30"/>
  <c r="T30"/>
  <c r="U30"/>
  <c r="V30"/>
  <c r="W30" s="1"/>
  <c r="P36"/>
  <c r="Q36" s="1"/>
  <c r="S36"/>
  <c r="T36"/>
  <c r="U36"/>
  <c r="V36"/>
  <c r="W36" s="1"/>
  <c r="K32" i="14"/>
  <c r="I36"/>
  <c r="I33"/>
  <c r="G36"/>
  <c r="G34"/>
  <c r="G33"/>
  <c r="G32"/>
  <c r="J7" i="16"/>
  <c r="J12"/>
  <c r="J9"/>
  <c r="J8"/>
  <c r="J13"/>
  <c r="J5"/>
  <c r="J6"/>
  <c r="J11"/>
  <c r="J4"/>
  <c r="J14"/>
  <c r="J10"/>
  <c r="O26" i="14"/>
  <c r="M26"/>
  <c r="K28"/>
  <c r="K27"/>
  <c r="K24"/>
  <c r="I28"/>
  <c r="I27"/>
  <c r="I23"/>
  <c r="G17"/>
  <c r="G28"/>
  <c r="G27"/>
  <c r="G26"/>
  <c r="G24"/>
  <c r="G23"/>
  <c r="G15"/>
  <c r="G9" l="1"/>
  <c r="G10"/>
  <c r="G7"/>
  <c r="G6"/>
  <c r="I7"/>
  <c r="R109" i="7"/>
  <c r="R110"/>
  <c r="R234" i="9"/>
  <c r="R235"/>
  <c r="R14" i="11"/>
  <c r="R8"/>
  <c r="S77" i="7"/>
  <c r="T77"/>
  <c r="U77"/>
  <c r="AB5" i="13"/>
  <c r="AA5"/>
  <c r="Z5"/>
  <c r="Y5"/>
  <c r="X5"/>
  <c r="W5"/>
  <c r="V5"/>
  <c r="U5"/>
  <c r="AD5" s="1"/>
  <c r="Q7" i="11"/>
  <c r="Q12"/>
  <c r="Q5"/>
  <c r="Q4"/>
  <c r="Q9"/>
  <c r="Q13"/>
  <c r="Q11"/>
  <c r="Q6"/>
  <c r="Q10"/>
  <c r="Q8"/>
  <c r="Q14"/>
  <c r="P165" i="9" l="1"/>
  <c r="Q165" s="1"/>
  <c r="S165"/>
  <c r="T165"/>
  <c r="U165"/>
  <c r="V165"/>
  <c r="W165" s="1"/>
  <c r="P166"/>
  <c r="R166" s="1"/>
  <c r="Q166"/>
  <c r="S166"/>
  <c r="T166"/>
  <c r="U166"/>
  <c r="V166"/>
  <c r="W166" s="1"/>
  <c r="P178"/>
  <c r="Q178" s="1"/>
  <c r="S178"/>
  <c r="T178"/>
  <c r="U178"/>
  <c r="V178"/>
  <c r="W178" s="1"/>
  <c r="P177"/>
  <c r="Q177" s="1"/>
  <c r="S177"/>
  <c r="T177"/>
  <c r="U177"/>
  <c r="V177"/>
  <c r="W177" s="1"/>
  <c r="R165" l="1"/>
  <c r="P33" i="17" l="1"/>
  <c r="P41"/>
  <c r="P37"/>
  <c r="P40"/>
  <c r="P32"/>
  <c r="P35"/>
  <c r="P38"/>
  <c r="P39"/>
  <c r="P34"/>
  <c r="P31"/>
  <c r="R30" l="1"/>
  <c r="R36"/>
  <c r="S174"/>
  <c r="Q171"/>
  <c r="Q176"/>
  <c r="Q174"/>
  <c r="V172"/>
  <c r="W172" s="1"/>
  <c r="U172"/>
  <c r="T172"/>
  <c r="S172"/>
  <c r="P172"/>
  <c r="V118" i="7"/>
  <c r="W118" s="1"/>
  <c r="U118"/>
  <c r="T118"/>
  <c r="S118"/>
  <c r="Q118"/>
  <c r="P118"/>
  <c r="V122"/>
  <c r="W122" s="1"/>
  <c r="U122"/>
  <c r="T122"/>
  <c r="S122"/>
  <c r="P122"/>
  <c r="Q122" s="1"/>
  <c r="P24"/>
  <c r="P18"/>
  <c r="P15"/>
  <c r="P12"/>
  <c r="P17"/>
  <c r="P26"/>
  <c r="P6"/>
  <c r="P5"/>
  <c r="P21"/>
  <c r="P9"/>
  <c r="P22"/>
  <c r="P13"/>
  <c r="P19"/>
  <c r="P25"/>
  <c r="P10"/>
  <c r="P14"/>
  <c r="P8"/>
  <c r="P23"/>
  <c r="P7"/>
  <c r="Q7" s="1"/>
  <c r="P11"/>
  <c r="Q23"/>
  <c r="P20"/>
  <c r="Q18" i="10"/>
  <c r="Q24"/>
  <c r="Q16"/>
  <c r="Q25"/>
  <c r="Q19"/>
  <c r="Q17"/>
  <c r="Q14"/>
  <c r="Q23"/>
  <c r="Q21"/>
  <c r="Q22"/>
  <c r="Q20"/>
  <c r="Q15"/>
  <c r="T15" s="1"/>
  <c r="Q9"/>
  <c r="T9" s="1"/>
  <c r="Q10"/>
  <c r="Q5"/>
  <c r="T5" s="1"/>
  <c r="Q59" i="7"/>
  <c r="V24"/>
  <c r="W24" s="1"/>
  <c r="U24"/>
  <c r="T24"/>
  <c r="S24"/>
  <c r="Q24"/>
  <c r="R5" i="10"/>
  <c r="R9"/>
  <c r="R17"/>
  <c r="R14"/>
  <c r="R20"/>
  <c r="R15"/>
  <c r="R25"/>
  <c r="R18"/>
  <c r="R24"/>
  <c r="R22"/>
  <c r="R26"/>
  <c r="Q253" i="17"/>
  <c r="Q242"/>
  <c r="Q235"/>
  <c r="Q230"/>
  <c r="Q223"/>
  <c r="Q206"/>
  <c r="Q192"/>
  <c r="Q149"/>
  <c r="Q135"/>
  <c r="Q134"/>
  <c r="Q129"/>
  <c r="Q120"/>
  <c r="Q121"/>
  <c r="Q115"/>
  <c r="Q110"/>
  <c r="Q105"/>
  <c r="Q99"/>
  <c r="Q91"/>
  <c r="Q92"/>
  <c r="Q86"/>
  <c r="Q85"/>
  <c r="Q79"/>
  <c r="Q76"/>
  <c r="Q77"/>
  <c r="Q69"/>
  <c r="Q70"/>
  <c r="Q63"/>
  <c r="Q61"/>
  <c r="Q55"/>
  <c r="Q56"/>
  <c r="Q50"/>
  <c r="Q49"/>
  <c r="Q46"/>
  <c r="Q38"/>
  <c r="Q35"/>
  <c r="Q40"/>
  <c r="Q37"/>
  <c r="Q41"/>
  <c r="Q33"/>
  <c r="Q20"/>
  <c r="Q23"/>
  <c r="Q16"/>
  <c r="Q19"/>
  <c r="Q9"/>
  <c r="Q7"/>
  <c r="Q18"/>
  <c r="Q15"/>
  <c r="Q17"/>
  <c r="Q12"/>
  <c r="Q21"/>
  <c r="Q11"/>
  <c r="Q14"/>
  <c r="Q24"/>
  <c r="Q22"/>
  <c r="Q25"/>
  <c r="Q211" i="9"/>
  <c r="Q214"/>
  <c r="Q229"/>
  <c r="Q224"/>
  <c r="Q222"/>
  <c r="Q221"/>
  <c r="Q205"/>
  <c r="Q195"/>
  <c r="Q199"/>
  <c r="Q194"/>
  <c r="Q198"/>
  <c r="Q191"/>
  <c r="Q196"/>
  <c r="Q185"/>
  <c r="Q179"/>
  <c r="Q172"/>
  <c r="Q171"/>
  <c r="Q175"/>
  <c r="K23" i="14"/>
  <c r="Y23" s="1"/>
  <c r="Q160" i="9"/>
  <c r="Q157"/>
  <c r="Q154"/>
  <c r="Q146"/>
  <c r="Q128"/>
  <c r="Q140"/>
  <c r="Q136"/>
  <c r="Q125"/>
  <c r="Q135"/>
  <c r="Q126"/>
  <c r="Q130"/>
  <c r="Q138"/>
  <c r="Q137"/>
  <c r="Q118"/>
  <c r="Q114"/>
  <c r="Q101"/>
  <c r="Q102"/>
  <c r="Q99"/>
  <c r="Q100"/>
  <c r="Q107"/>
  <c r="Q106"/>
  <c r="Q109"/>
  <c r="Q105"/>
  <c r="Q87"/>
  <c r="Q86"/>
  <c r="Q80"/>
  <c r="Q78"/>
  <c r="Q77"/>
  <c r="Q79"/>
  <c r="Q68"/>
  <c r="Q56"/>
  <c r="Q67"/>
  <c r="Q62"/>
  <c r="Q59"/>
  <c r="Q65"/>
  <c r="Q64"/>
  <c r="Q24"/>
  <c r="Q40"/>
  <c r="Q23"/>
  <c r="Q20"/>
  <c r="Q30"/>
  <c r="Q31"/>
  <c r="Q29"/>
  <c r="Q33"/>
  <c r="Q32"/>
  <c r="Q34"/>
  <c r="Q44"/>
  <c r="Q25"/>
  <c r="Q28"/>
  <c r="Q43"/>
  <c r="Q38"/>
  <c r="Q124" i="7"/>
  <c r="Q123"/>
  <c r="Q125"/>
  <c r="Q115"/>
  <c r="Q116"/>
  <c r="Q110"/>
  <c r="Q102"/>
  <c r="Q103"/>
  <c r="Q92"/>
  <c r="Q86"/>
  <c r="Q78"/>
  <c r="Q80"/>
  <c r="Q67"/>
  <c r="Q65"/>
  <c r="Q64"/>
  <c r="Q66"/>
  <c r="Q53"/>
  <c r="Q39"/>
  <c r="Q41"/>
  <c r="Q40"/>
  <c r="Q44"/>
  <c r="Q48"/>
  <c r="Q43"/>
  <c r="Q45"/>
  <c r="Q33"/>
  <c r="Q36"/>
  <c r="Q34"/>
  <c r="Q35"/>
  <c r="Q38"/>
  <c r="Q37"/>
  <c r="Q32"/>
  <c r="Q47"/>
  <c r="Q46"/>
  <c r="Q42"/>
  <c r="Q18"/>
  <c r="Q12"/>
  <c r="Q17"/>
  <c r="Q26"/>
  <c r="Q6"/>
  <c r="Q5"/>
  <c r="Q21"/>
  <c r="Q9"/>
  <c r="Q22"/>
  <c r="Q13"/>
  <c r="Q19"/>
  <c r="Q25"/>
  <c r="Q14"/>
  <c r="Q11"/>
  <c r="Q20"/>
  <c r="Q16"/>
  <c r="U19" i="13"/>
  <c r="AD19" s="1"/>
  <c r="AB20"/>
  <c r="AA20"/>
  <c r="Z20"/>
  <c r="Y20"/>
  <c r="X20"/>
  <c r="W20"/>
  <c r="V20"/>
  <c r="U20"/>
  <c r="AD20" s="1"/>
  <c r="AB19"/>
  <c r="AA19"/>
  <c r="Z19"/>
  <c r="Y19"/>
  <c r="X19"/>
  <c r="W19"/>
  <c r="V19"/>
  <c r="AB7"/>
  <c r="AA7"/>
  <c r="Z7"/>
  <c r="Y7"/>
  <c r="X7"/>
  <c r="W7"/>
  <c r="V7"/>
  <c r="U7"/>
  <c r="AB10"/>
  <c r="AA10"/>
  <c r="Z10"/>
  <c r="Y10"/>
  <c r="X10"/>
  <c r="W10"/>
  <c r="V10"/>
  <c r="U10"/>
  <c r="AB9"/>
  <c r="AA9"/>
  <c r="Z9"/>
  <c r="Y9"/>
  <c r="X9"/>
  <c r="W9"/>
  <c r="V9"/>
  <c r="U9"/>
  <c r="AB13"/>
  <c r="AA13"/>
  <c r="Z13"/>
  <c r="Y13"/>
  <c r="X13"/>
  <c r="W13"/>
  <c r="V13"/>
  <c r="U13"/>
  <c r="AB6"/>
  <c r="AA6"/>
  <c r="Z6"/>
  <c r="Y6"/>
  <c r="X6"/>
  <c r="W6"/>
  <c r="V6"/>
  <c r="U6"/>
  <c r="AB12"/>
  <c r="AA12"/>
  <c r="Z12"/>
  <c r="Y12"/>
  <c r="X12"/>
  <c r="W12"/>
  <c r="V12"/>
  <c r="U12"/>
  <c r="AB8"/>
  <c r="AA8"/>
  <c r="Z8"/>
  <c r="Y8"/>
  <c r="X8"/>
  <c r="W8"/>
  <c r="V8"/>
  <c r="U8"/>
  <c r="AB14"/>
  <c r="AA14"/>
  <c r="Z14"/>
  <c r="Y14"/>
  <c r="X14"/>
  <c r="W14"/>
  <c r="V14"/>
  <c r="U14"/>
  <c r="AB11"/>
  <c r="AA11"/>
  <c r="Z11"/>
  <c r="Y11"/>
  <c r="X11"/>
  <c r="W11"/>
  <c r="V11"/>
  <c r="U11"/>
  <c r="AD96" i="14"/>
  <c r="AC96"/>
  <c r="AB96"/>
  <c r="AA96"/>
  <c r="Z96"/>
  <c r="Y96"/>
  <c r="AD100"/>
  <c r="AC100"/>
  <c r="AB100"/>
  <c r="AA100"/>
  <c r="Z100"/>
  <c r="Y100"/>
  <c r="X100"/>
  <c r="W100"/>
  <c r="AD99"/>
  <c r="AC99"/>
  <c r="AB99"/>
  <c r="AA99"/>
  <c r="Z99"/>
  <c r="Y99"/>
  <c r="AD98"/>
  <c r="AC98"/>
  <c r="AD97"/>
  <c r="AC97"/>
  <c r="AB97"/>
  <c r="AA97"/>
  <c r="Z97"/>
  <c r="Y97"/>
  <c r="AD95"/>
  <c r="AC95"/>
  <c r="AB95"/>
  <c r="AA95"/>
  <c r="Z95"/>
  <c r="Y95"/>
  <c r="AD91"/>
  <c r="AC91"/>
  <c r="AB91"/>
  <c r="AA91"/>
  <c r="Z91"/>
  <c r="Y91"/>
  <c r="AD90"/>
  <c r="AC90"/>
  <c r="AB90"/>
  <c r="AA90"/>
  <c r="Z90"/>
  <c r="Y90"/>
  <c r="AD89"/>
  <c r="AC89"/>
  <c r="AB89"/>
  <c r="AA89"/>
  <c r="Z89"/>
  <c r="AD88"/>
  <c r="AC88"/>
  <c r="AB88"/>
  <c r="AA88"/>
  <c r="Z88"/>
  <c r="Y88"/>
  <c r="AD87"/>
  <c r="AC87"/>
  <c r="AB87"/>
  <c r="AA87"/>
  <c r="Z87"/>
  <c r="Y87"/>
  <c r="AD86"/>
  <c r="AC86"/>
  <c r="AB86"/>
  <c r="AA86"/>
  <c r="Z86"/>
  <c r="AD82"/>
  <c r="AC82"/>
  <c r="AB82"/>
  <c r="AA82"/>
  <c r="Z82"/>
  <c r="Y82"/>
  <c r="X82"/>
  <c r="AD81"/>
  <c r="AC81"/>
  <c r="AB81"/>
  <c r="AA81"/>
  <c r="Z81"/>
  <c r="AD80"/>
  <c r="AC80"/>
  <c r="AB80"/>
  <c r="AA80"/>
  <c r="Z80"/>
  <c r="Y80"/>
  <c r="AD79"/>
  <c r="AC79"/>
  <c r="AB79"/>
  <c r="AA79"/>
  <c r="Z79"/>
  <c r="Y79"/>
  <c r="AD78"/>
  <c r="AC78"/>
  <c r="AB78"/>
  <c r="AA78"/>
  <c r="Z78"/>
  <c r="Y78"/>
  <c r="AD77"/>
  <c r="AC77"/>
  <c r="AB77"/>
  <c r="AA77"/>
  <c r="Z77"/>
  <c r="Y77"/>
  <c r="X77"/>
  <c r="AD73"/>
  <c r="AC73"/>
  <c r="AD72"/>
  <c r="AC72"/>
  <c r="AB72"/>
  <c r="AA72"/>
  <c r="Z72"/>
  <c r="Y72"/>
  <c r="AD71"/>
  <c r="AC71"/>
  <c r="AB71"/>
  <c r="AA71"/>
  <c r="Z71"/>
  <c r="Y71"/>
  <c r="X71"/>
  <c r="AD70"/>
  <c r="AC70"/>
  <c r="AB70"/>
  <c r="AA70"/>
  <c r="Z70"/>
  <c r="AD69"/>
  <c r="AC69"/>
  <c r="AB69"/>
  <c r="AA69"/>
  <c r="Z69"/>
  <c r="Y69"/>
  <c r="X69"/>
  <c r="AD68"/>
  <c r="AC68"/>
  <c r="AB68"/>
  <c r="AA68"/>
  <c r="Z68"/>
  <c r="Y68"/>
  <c r="X68"/>
  <c r="AD64"/>
  <c r="AC64"/>
  <c r="AB64"/>
  <c r="AA64"/>
  <c r="Z64"/>
  <c r="Y64"/>
  <c r="X64"/>
  <c r="AD63"/>
  <c r="AC63"/>
  <c r="AB63"/>
  <c r="AA63"/>
  <c r="Z63"/>
  <c r="Y63"/>
  <c r="X63"/>
  <c r="AD62"/>
  <c r="AC62"/>
  <c r="AB62"/>
  <c r="AA62"/>
  <c r="Z62"/>
  <c r="Y62"/>
  <c r="AD61"/>
  <c r="AC61"/>
  <c r="AB61"/>
  <c r="AA61"/>
  <c r="Z61"/>
  <c r="Y61"/>
  <c r="X61"/>
  <c r="AD60"/>
  <c r="AC60"/>
  <c r="AB60"/>
  <c r="AA60"/>
  <c r="Z60"/>
  <c r="Y60"/>
  <c r="AD59"/>
  <c r="AC59"/>
  <c r="AB59"/>
  <c r="AA59"/>
  <c r="Z59"/>
  <c r="Y59"/>
  <c r="X59"/>
  <c r="AD55"/>
  <c r="AC55"/>
  <c r="AB55"/>
  <c r="AA55"/>
  <c r="Z55"/>
  <c r="Y55"/>
  <c r="AD54"/>
  <c r="AC54"/>
  <c r="AB54"/>
  <c r="AA54"/>
  <c r="Z54"/>
  <c r="AD53"/>
  <c r="AC53"/>
  <c r="AB53"/>
  <c r="AA53"/>
  <c r="Z53"/>
  <c r="Y53"/>
  <c r="AD52"/>
  <c r="AC52"/>
  <c r="AB52"/>
  <c r="AA52"/>
  <c r="Z52"/>
  <c r="Y52"/>
  <c r="X52"/>
  <c r="AD51"/>
  <c r="AC51"/>
  <c r="AB51"/>
  <c r="AA51"/>
  <c r="Z51"/>
  <c r="AD50"/>
  <c r="AC50"/>
  <c r="AB50"/>
  <c r="AA50"/>
  <c r="Z50"/>
  <c r="Y50"/>
  <c r="AD46"/>
  <c r="AC46"/>
  <c r="AB46"/>
  <c r="AA46"/>
  <c r="Z46"/>
  <c r="Y46"/>
  <c r="AD45"/>
  <c r="AC45"/>
  <c r="AB45"/>
  <c r="AA45"/>
  <c r="Z45"/>
  <c r="AD44"/>
  <c r="AC44"/>
  <c r="AB44"/>
  <c r="AA44"/>
  <c r="Z44"/>
  <c r="Y44"/>
  <c r="AD43"/>
  <c r="AC43"/>
  <c r="AB43"/>
  <c r="AA43"/>
  <c r="Z43"/>
  <c r="AD42"/>
  <c r="AC42"/>
  <c r="AB42"/>
  <c r="AA42"/>
  <c r="AD41"/>
  <c r="AC41"/>
  <c r="AB41"/>
  <c r="AA41"/>
  <c r="Z41"/>
  <c r="AD37"/>
  <c r="AC37"/>
  <c r="AB37"/>
  <c r="AA37"/>
  <c r="AD36"/>
  <c r="AC36"/>
  <c r="AB36"/>
  <c r="AA36"/>
  <c r="Z36"/>
  <c r="Y36"/>
  <c r="AD35"/>
  <c r="AC35"/>
  <c r="AB35"/>
  <c r="AA35"/>
  <c r="Z35"/>
  <c r="Y35"/>
  <c r="AD34"/>
  <c r="AC34"/>
  <c r="AB34"/>
  <c r="AA34"/>
  <c r="Z34"/>
  <c r="AD33"/>
  <c r="AC33"/>
  <c r="AB33"/>
  <c r="AA33"/>
  <c r="Z33"/>
  <c r="Y33"/>
  <c r="AD32"/>
  <c r="AC32"/>
  <c r="AB32"/>
  <c r="AA32"/>
  <c r="Z32"/>
  <c r="AD28"/>
  <c r="AC28"/>
  <c r="AB28"/>
  <c r="AA28"/>
  <c r="AD27"/>
  <c r="AC27"/>
  <c r="AB27"/>
  <c r="AA27"/>
  <c r="Z27"/>
  <c r="AD26"/>
  <c r="AC26"/>
  <c r="AB26"/>
  <c r="AD25"/>
  <c r="AC25"/>
  <c r="AB25"/>
  <c r="AA25"/>
  <c r="Z25"/>
  <c r="AD23"/>
  <c r="AC23"/>
  <c r="AB23"/>
  <c r="AA23"/>
  <c r="Z23"/>
  <c r="AD19"/>
  <c r="AC19"/>
  <c r="AB19"/>
  <c r="AA19"/>
  <c r="Z19"/>
  <c r="Y19"/>
  <c r="X19"/>
  <c r="AD18"/>
  <c r="AC18"/>
  <c r="AB18"/>
  <c r="AA18"/>
  <c r="Z18"/>
  <c r="Y18"/>
  <c r="X18"/>
  <c r="W18"/>
  <c r="AD17"/>
  <c r="AC17"/>
  <c r="AB17"/>
  <c r="AA17"/>
  <c r="Z17"/>
  <c r="Y17"/>
  <c r="X17"/>
  <c r="AD16"/>
  <c r="AC16"/>
  <c r="AB16"/>
  <c r="AA16"/>
  <c r="Z16"/>
  <c r="Y16"/>
  <c r="X16"/>
  <c r="W16"/>
  <c r="AD15"/>
  <c r="AC15"/>
  <c r="AB15"/>
  <c r="AA15"/>
  <c r="Z15"/>
  <c r="Y15"/>
  <c r="X15"/>
  <c r="AD14"/>
  <c r="AC14"/>
  <c r="AB14"/>
  <c r="AA14"/>
  <c r="Z14"/>
  <c r="Y14"/>
  <c r="X14"/>
  <c r="W14"/>
  <c r="AD10"/>
  <c r="AC10"/>
  <c r="AB10"/>
  <c r="AA10"/>
  <c r="Z10"/>
  <c r="Y10"/>
  <c r="AD9"/>
  <c r="AC9"/>
  <c r="AB9"/>
  <c r="AA9"/>
  <c r="Z9"/>
  <c r="Y9"/>
  <c r="X9"/>
  <c r="AD8"/>
  <c r="AC8"/>
  <c r="AB8"/>
  <c r="AA8"/>
  <c r="Z8"/>
  <c r="AD7"/>
  <c r="AC7"/>
  <c r="AB7"/>
  <c r="AA7"/>
  <c r="Z7"/>
  <c r="Y7"/>
  <c r="AD6"/>
  <c r="AC6"/>
  <c r="AB6"/>
  <c r="AA6"/>
  <c r="Z6"/>
  <c r="Y6"/>
  <c r="X6"/>
  <c r="P110" i="17"/>
  <c r="R110" s="1"/>
  <c r="P105"/>
  <c r="R105" s="1"/>
  <c r="V110"/>
  <c r="W110" s="1"/>
  <c r="U110"/>
  <c r="T110"/>
  <c r="S110"/>
  <c r="AD5" i="14"/>
  <c r="AB5"/>
  <c r="AC5"/>
  <c r="AA5"/>
  <c r="Z5"/>
  <c r="Y5"/>
  <c r="X5"/>
  <c r="R7" i="11"/>
  <c r="R12"/>
  <c r="R5"/>
  <c r="R4"/>
  <c r="R9"/>
  <c r="R13"/>
  <c r="R11"/>
  <c r="R6"/>
  <c r="R10"/>
  <c r="R16" i="10"/>
  <c r="W81" i="14" s="1"/>
  <c r="S16" i="10"/>
  <c r="P254" i="17"/>
  <c r="Q254" s="1"/>
  <c r="U255"/>
  <c r="T255"/>
  <c r="S255"/>
  <c r="V253"/>
  <c r="W253" s="1"/>
  <c r="U253"/>
  <c r="T253"/>
  <c r="S253"/>
  <c r="V255"/>
  <c r="W255" s="1"/>
  <c r="V254"/>
  <c r="W254" s="1"/>
  <c r="U254"/>
  <c r="T254"/>
  <c r="S254"/>
  <c r="V248"/>
  <c r="U248"/>
  <c r="T248"/>
  <c r="S248"/>
  <c r="V247"/>
  <c r="U247"/>
  <c r="T247"/>
  <c r="S247"/>
  <c r="V242"/>
  <c r="U242"/>
  <c r="T242"/>
  <c r="S242"/>
  <c r="V241"/>
  <c r="U241"/>
  <c r="T241"/>
  <c r="S241"/>
  <c r="V236"/>
  <c r="U236"/>
  <c r="T236"/>
  <c r="S236"/>
  <c r="V235"/>
  <c r="U235"/>
  <c r="T235"/>
  <c r="S235"/>
  <c r="V229"/>
  <c r="U229"/>
  <c r="T229"/>
  <c r="S229"/>
  <c r="V230"/>
  <c r="U230"/>
  <c r="T230"/>
  <c r="S230"/>
  <c r="V223"/>
  <c r="W223" s="1"/>
  <c r="U223"/>
  <c r="T223"/>
  <c r="S223"/>
  <c r="V224"/>
  <c r="W224" s="1"/>
  <c r="U224"/>
  <c r="T224"/>
  <c r="S224"/>
  <c r="V222"/>
  <c r="W222" s="1"/>
  <c r="U222"/>
  <c r="T222"/>
  <c r="S222"/>
  <c r="V217"/>
  <c r="W217" s="1"/>
  <c r="U217"/>
  <c r="T217"/>
  <c r="S217"/>
  <c r="V212"/>
  <c r="W212" s="1"/>
  <c r="U212"/>
  <c r="T212"/>
  <c r="S212"/>
  <c r="V206"/>
  <c r="W206" s="1"/>
  <c r="U206"/>
  <c r="T206"/>
  <c r="S206"/>
  <c r="V201"/>
  <c r="W201" s="1"/>
  <c r="U201"/>
  <c r="T201"/>
  <c r="S201"/>
  <c r="V207"/>
  <c r="W207" s="1"/>
  <c r="U207"/>
  <c r="T207"/>
  <c r="S207"/>
  <c r="V192"/>
  <c r="U192"/>
  <c r="T192"/>
  <c r="S192"/>
  <c r="V187"/>
  <c r="U187"/>
  <c r="T187"/>
  <c r="S187"/>
  <c r="V182"/>
  <c r="U182"/>
  <c r="T182"/>
  <c r="S182"/>
  <c r="V181"/>
  <c r="U181"/>
  <c r="T181"/>
  <c r="S181"/>
  <c r="V173"/>
  <c r="W173" s="1"/>
  <c r="U173"/>
  <c r="T173"/>
  <c r="S173"/>
  <c r="V175"/>
  <c r="W175" s="1"/>
  <c r="U175"/>
  <c r="T175"/>
  <c r="S175"/>
  <c r="V171"/>
  <c r="W171" s="1"/>
  <c r="U171"/>
  <c r="T171"/>
  <c r="S171"/>
  <c r="V169"/>
  <c r="W169" s="1"/>
  <c r="U169"/>
  <c r="T169"/>
  <c r="S169"/>
  <c r="V176"/>
  <c r="W176" s="1"/>
  <c r="U176"/>
  <c r="T176"/>
  <c r="S176"/>
  <c r="V174"/>
  <c r="W174" s="1"/>
  <c r="U174"/>
  <c r="T174"/>
  <c r="V170"/>
  <c r="W170" s="1"/>
  <c r="U170"/>
  <c r="T170"/>
  <c r="S170"/>
  <c r="V162"/>
  <c r="W162" s="1"/>
  <c r="U162"/>
  <c r="T162"/>
  <c r="S162"/>
  <c r="V164"/>
  <c r="W164" s="1"/>
  <c r="U164"/>
  <c r="T164"/>
  <c r="S164"/>
  <c r="V163"/>
  <c r="W163" s="1"/>
  <c r="U163"/>
  <c r="T163"/>
  <c r="S163"/>
  <c r="V155"/>
  <c r="W155" s="1"/>
  <c r="U155"/>
  <c r="T155"/>
  <c r="S155"/>
  <c r="V156"/>
  <c r="W156" s="1"/>
  <c r="U156"/>
  <c r="T156"/>
  <c r="S156"/>
  <c r="V157"/>
  <c r="W157" s="1"/>
  <c r="U157"/>
  <c r="T157"/>
  <c r="S157"/>
  <c r="V154"/>
  <c r="W154" s="1"/>
  <c r="U154"/>
  <c r="T154"/>
  <c r="S154"/>
  <c r="V146"/>
  <c r="W146" s="1"/>
  <c r="U146"/>
  <c r="T146"/>
  <c r="S146"/>
  <c r="V147"/>
  <c r="W147" s="1"/>
  <c r="U147"/>
  <c r="T147"/>
  <c r="S147"/>
  <c r="V149"/>
  <c r="W149" s="1"/>
  <c r="U149"/>
  <c r="T149"/>
  <c r="S149"/>
  <c r="V148"/>
  <c r="W148" s="1"/>
  <c r="U148"/>
  <c r="T148"/>
  <c r="S148"/>
  <c r="V141"/>
  <c r="W141" s="1"/>
  <c r="U141"/>
  <c r="T141"/>
  <c r="S141"/>
  <c r="V136"/>
  <c r="W136" s="1"/>
  <c r="U136"/>
  <c r="T136"/>
  <c r="S136"/>
  <c r="V135"/>
  <c r="W135" s="1"/>
  <c r="U135"/>
  <c r="T135"/>
  <c r="S135"/>
  <c r="V134"/>
  <c r="W134" s="1"/>
  <c r="U134"/>
  <c r="T134"/>
  <c r="S134"/>
  <c r="V129"/>
  <c r="W129" s="1"/>
  <c r="U129"/>
  <c r="T129"/>
  <c r="S129"/>
  <c r="V128"/>
  <c r="W128" s="1"/>
  <c r="U128"/>
  <c r="T128"/>
  <c r="S128"/>
  <c r="V122"/>
  <c r="W122" s="1"/>
  <c r="U122"/>
  <c r="T122"/>
  <c r="S122"/>
  <c r="V123"/>
  <c r="W123" s="1"/>
  <c r="U123"/>
  <c r="T123"/>
  <c r="S123"/>
  <c r="V120"/>
  <c r="W120" s="1"/>
  <c r="U120"/>
  <c r="T120"/>
  <c r="S120"/>
  <c r="V121"/>
  <c r="W121" s="1"/>
  <c r="U121"/>
  <c r="T121"/>
  <c r="S121"/>
  <c r="V115"/>
  <c r="W115" s="1"/>
  <c r="U115"/>
  <c r="T115"/>
  <c r="S115"/>
  <c r="V105"/>
  <c r="U105"/>
  <c r="T105"/>
  <c r="S105"/>
  <c r="V99"/>
  <c r="W99" s="1"/>
  <c r="U99"/>
  <c r="T99"/>
  <c r="S99"/>
  <c r="V100"/>
  <c r="W100" s="1"/>
  <c r="U100"/>
  <c r="T100"/>
  <c r="S100"/>
  <c r="V93"/>
  <c r="W93" s="1"/>
  <c r="U93"/>
  <c r="T93"/>
  <c r="S93"/>
  <c r="V91"/>
  <c r="W91" s="1"/>
  <c r="U91"/>
  <c r="T91"/>
  <c r="S91"/>
  <c r="V94"/>
  <c r="W94" s="1"/>
  <c r="U94"/>
  <c r="T94"/>
  <c r="S94"/>
  <c r="V92"/>
  <c r="W92" s="1"/>
  <c r="U92"/>
  <c r="T92"/>
  <c r="S92"/>
  <c r="V86"/>
  <c r="W86" s="1"/>
  <c r="U86"/>
  <c r="T86"/>
  <c r="S86"/>
  <c r="V85"/>
  <c r="W85" s="1"/>
  <c r="U85"/>
  <c r="T85"/>
  <c r="S85"/>
  <c r="V79"/>
  <c r="W79" s="1"/>
  <c r="U79"/>
  <c r="T79"/>
  <c r="S79"/>
  <c r="V76"/>
  <c r="W76" s="1"/>
  <c r="U76"/>
  <c r="T76"/>
  <c r="S76"/>
  <c r="V78"/>
  <c r="W78" s="1"/>
  <c r="U78"/>
  <c r="T78"/>
  <c r="S78"/>
  <c r="V77"/>
  <c r="W77" s="1"/>
  <c r="U77"/>
  <c r="T77"/>
  <c r="S77"/>
  <c r="V80"/>
  <c r="W80" s="1"/>
  <c r="U80"/>
  <c r="T80"/>
  <c r="S80"/>
  <c r="V71"/>
  <c r="W71" s="1"/>
  <c r="U71"/>
  <c r="T71"/>
  <c r="S71"/>
  <c r="V69"/>
  <c r="W69" s="1"/>
  <c r="U69"/>
  <c r="T69"/>
  <c r="S69"/>
  <c r="V70"/>
  <c r="W70" s="1"/>
  <c r="U70"/>
  <c r="T70"/>
  <c r="S70"/>
  <c r="V63"/>
  <c r="W63" s="1"/>
  <c r="U63"/>
  <c r="T63"/>
  <c r="S63"/>
  <c r="V61"/>
  <c r="W61" s="1"/>
  <c r="U61"/>
  <c r="T61"/>
  <c r="S61"/>
  <c r="V62"/>
  <c r="W62" s="1"/>
  <c r="U62"/>
  <c r="T62"/>
  <c r="S62"/>
  <c r="V64"/>
  <c r="W64" s="1"/>
  <c r="U64"/>
  <c r="T64"/>
  <c r="S64"/>
  <c r="V55"/>
  <c r="W55" s="1"/>
  <c r="U55"/>
  <c r="T55"/>
  <c r="S55"/>
  <c r="V56"/>
  <c r="W56" s="1"/>
  <c r="U56"/>
  <c r="T56"/>
  <c r="S56"/>
  <c r="V50"/>
  <c r="W50" s="1"/>
  <c r="U50"/>
  <c r="T50"/>
  <c r="S50"/>
  <c r="V48"/>
  <c r="U48"/>
  <c r="T48"/>
  <c r="S48"/>
  <c r="V47"/>
  <c r="W47" s="1"/>
  <c r="U47"/>
  <c r="T47"/>
  <c r="S47"/>
  <c r="V49"/>
  <c r="W49" s="1"/>
  <c r="U49"/>
  <c r="T49"/>
  <c r="S49"/>
  <c r="V46"/>
  <c r="W46" s="1"/>
  <c r="U46"/>
  <c r="T46"/>
  <c r="S46"/>
  <c r="V31"/>
  <c r="W31" s="1"/>
  <c r="U31"/>
  <c r="T31"/>
  <c r="S31"/>
  <c r="V34"/>
  <c r="W34" s="1"/>
  <c r="U34"/>
  <c r="T34"/>
  <c r="S34"/>
  <c r="V39"/>
  <c r="W39" s="1"/>
  <c r="U39"/>
  <c r="T39"/>
  <c r="S39"/>
  <c r="V38"/>
  <c r="W38" s="1"/>
  <c r="U38"/>
  <c r="T38"/>
  <c r="S38"/>
  <c r="V35"/>
  <c r="W35" s="1"/>
  <c r="U35"/>
  <c r="T35"/>
  <c r="S35"/>
  <c r="V32"/>
  <c r="W32" s="1"/>
  <c r="U32"/>
  <c r="T32"/>
  <c r="S32"/>
  <c r="V40"/>
  <c r="W40" s="1"/>
  <c r="U40"/>
  <c r="T40"/>
  <c r="S40"/>
  <c r="V37"/>
  <c r="W37" s="1"/>
  <c r="U37"/>
  <c r="T37"/>
  <c r="S37"/>
  <c r="V41"/>
  <c r="W41" s="1"/>
  <c r="U41"/>
  <c r="T41"/>
  <c r="S41"/>
  <c r="V33"/>
  <c r="W33" s="1"/>
  <c r="U33"/>
  <c r="T33"/>
  <c r="S33"/>
  <c r="V20"/>
  <c r="U20"/>
  <c r="T20"/>
  <c r="S20"/>
  <c r="V23"/>
  <c r="U23"/>
  <c r="T23"/>
  <c r="S23"/>
  <c r="V16"/>
  <c r="U16"/>
  <c r="T16"/>
  <c r="S16"/>
  <c r="V8"/>
  <c r="U8"/>
  <c r="T8"/>
  <c r="S8"/>
  <c r="V6"/>
  <c r="U6"/>
  <c r="T6"/>
  <c r="S6"/>
  <c r="V5"/>
  <c r="U5"/>
  <c r="T5"/>
  <c r="S5"/>
  <c r="V19"/>
  <c r="U19"/>
  <c r="T19"/>
  <c r="S19"/>
  <c r="V9"/>
  <c r="U9"/>
  <c r="T9"/>
  <c r="S9"/>
  <c r="V7"/>
  <c r="U7"/>
  <c r="T7"/>
  <c r="S7"/>
  <c r="V18"/>
  <c r="U18"/>
  <c r="T18"/>
  <c r="S18"/>
  <c r="V13"/>
  <c r="U13"/>
  <c r="T13"/>
  <c r="S13"/>
  <c r="V15"/>
  <c r="U15"/>
  <c r="T15"/>
  <c r="S15"/>
  <c r="V10"/>
  <c r="U10"/>
  <c r="T10"/>
  <c r="S10"/>
  <c r="V17"/>
  <c r="U17"/>
  <c r="T17"/>
  <c r="S17"/>
  <c r="V12"/>
  <c r="U12"/>
  <c r="T12"/>
  <c r="S12"/>
  <c r="V21"/>
  <c r="W21" s="1"/>
  <c r="U21"/>
  <c r="T21"/>
  <c r="S21"/>
  <c r="V11"/>
  <c r="W11" s="1"/>
  <c r="U11"/>
  <c r="T11"/>
  <c r="S11"/>
  <c r="V14"/>
  <c r="W14" s="1"/>
  <c r="U14"/>
  <c r="T14"/>
  <c r="S14"/>
  <c r="V24"/>
  <c r="U24"/>
  <c r="T24"/>
  <c r="S24"/>
  <c r="V22"/>
  <c r="W22" s="1"/>
  <c r="U22"/>
  <c r="T22"/>
  <c r="S22"/>
  <c r="U25"/>
  <c r="T25"/>
  <c r="S25"/>
  <c r="V25"/>
  <c r="W25" s="1"/>
  <c r="V234" i="9"/>
  <c r="W234" s="1"/>
  <c r="U234"/>
  <c r="T234"/>
  <c r="S234"/>
  <c r="V235"/>
  <c r="W235" s="1"/>
  <c r="U235"/>
  <c r="T235"/>
  <c r="S235"/>
  <c r="V229"/>
  <c r="W229" s="1"/>
  <c r="U229"/>
  <c r="T229"/>
  <c r="S229"/>
  <c r="V224"/>
  <c r="W224" s="1"/>
  <c r="U224"/>
  <c r="T224"/>
  <c r="S224"/>
  <c r="V220"/>
  <c r="W220" s="1"/>
  <c r="U220"/>
  <c r="T220"/>
  <c r="S220"/>
  <c r="V222"/>
  <c r="W222" s="1"/>
  <c r="U222"/>
  <c r="T222"/>
  <c r="S222"/>
  <c r="V219"/>
  <c r="W219" s="1"/>
  <c r="U219"/>
  <c r="T219"/>
  <c r="S219"/>
  <c r="V221"/>
  <c r="W221" s="1"/>
  <c r="U221"/>
  <c r="T221"/>
  <c r="S221"/>
  <c r="V223"/>
  <c r="W223" s="1"/>
  <c r="U223"/>
  <c r="T223"/>
  <c r="S223"/>
  <c r="V211"/>
  <c r="W211" s="1"/>
  <c r="U211"/>
  <c r="T211"/>
  <c r="S211"/>
  <c r="V212"/>
  <c r="W212" s="1"/>
  <c r="U212"/>
  <c r="T212"/>
  <c r="S212"/>
  <c r="V214"/>
  <c r="W214" s="1"/>
  <c r="U214"/>
  <c r="T214"/>
  <c r="S214"/>
  <c r="V213"/>
  <c r="W213" s="1"/>
  <c r="U213"/>
  <c r="T213"/>
  <c r="S213"/>
  <c r="V206"/>
  <c r="W206" s="1"/>
  <c r="U206"/>
  <c r="T206"/>
  <c r="S206"/>
  <c r="V205"/>
  <c r="W205" s="1"/>
  <c r="U205"/>
  <c r="T205"/>
  <c r="S205"/>
  <c r="V204"/>
  <c r="W204" s="1"/>
  <c r="U204"/>
  <c r="T204"/>
  <c r="S204"/>
  <c r="V195"/>
  <c r="W195" s="1"/>
  <c r="U195"/>
  <c r="T195"/>
  <c r="S195"/>
  <c r="V199"/>
  <c r="W199" s="1"/>
  <c r="U199"/>
  <c r="T199"/>
  <c r="S199"/>
  <c r="V192"/>
  <c r="W192" s="1"/>
  <c r="U192"/>
  <c r="T192"/>
  <c r="S192"/>
  <c r="V194"/>
  <c r="W194" s="1"/>
  <c r="U194"/>
  <c r="T194"/>
  <c r="S194"/>
  <c r="V197"/>
  <c r="W197" s="1"/>
  <c r="U197"/>
  <c r="T197"/>
  <c r="S197"/>
  <c r="V198"/>
  <c r="W198" s="1"/>
  <c r="U198"/>
  <c r="T198"/>
  <c r="S198"/>
  <c r="V193"/>
  <c r="W193" s="1"/>
  <c r="U193"/>
  <c r="T193"/>
  <c r="S193"/>
  <c r="V191"/>
  <c r="W191" s="1"/>
  <c r="U191"/>
  <c r="T191"/>
  <c r="S191"/>
  <c r="V196"/>
  <c r="W196" s="1"/>
  <c r="U196"/>
  <c r="T196"/>
  <c r="S196"/>
  <c r="V186"/>
  <c r="W186" s="1"/>
  <c r="U186"/>
  <c r="T186"/>
  <c r="S186"/>
  <c r="V185"/>
  <c r="W185" s="1"/>
  <c r="U185"/>
  <c r="T185"/>
  <c r="S185"/>
  <c r="V184"/>
  <c r="W184" s="1"/>
  <c r="U184"/>
  <c r="T184"/>
  <c r="S184"/>
  <c r="V179"/>
  <c r="W179" s="1"/>
  <c r="U179"/>
  <c r="T179"/>
  <c r="S179"/>
  <c r="V172"/>
  <c r="W172" s="1"/>
  <c r="U172"/>
  <c r="T172"/>
  <c r="S172"/>
  <c r="V171"/>
  <c r="W171" s="1"/>
  <c r="U171"/>
  <c r="T171"/>
  <c r="S171"/>
  <c r="V174"/>
  <c r="W174" s="1"/>
  <c r="U174"/>
  <c r="T174"/>
  <c r="S174"/>
  <c r="V173"/>
  <c r="W173" s="1"/>
  <c r="U173"/>
  <c r="T173"/>
  <c r="S173"/>
  <c r="V175"/>
  <c r="W175" s="1"/>
  <c r="U175"/>
  <c r="T175"/>
  <c r="S175"/>
  <c r="V176"/>
  <c r="W176" s="1"/>
  <c r="U176"/>
  <c r="T176"/>
  <c r="S176"/>
  <c r="V158"/>
  <c r="W158" s="1"/>
  <c r="U158"/>
  <c r="T158"/>
  <c r="S158"/>
  <c r="V160"/>
  <c r="W160" s="1"/>
  <c r="U160"/>
  <c r="T160"/>
  <c r="S160"/>
  <c r="V157"/>
  <c r="W157" s="1"/>
  <c r="U157"/>
  <c r="T157"/>
  <c r="S157"/>
  <c r="V159"/>
  <c r="W159" s="1"/>
  <c r="U159"/>
  <c r="T159"/>
  <c r="S159"/>
  <c r="V155"/>
  <c r="W155" s="1"/>
  <c r="U155"/>
  <c r="T155"/>
  <c r="S155"/>
  <c r="V154"/>
  <c r="W154" s="1"/>
  <c r="U154"/>
  <c r="T154"/>
  <c r="S154"/>
  <c r="V156"/>
  <c r="W156" s="1"/>
  <c r="U156"/>
  <c r="T156"/>
  <c r="S156"/>
  <c r="V153"/>
  <c r="W153" s="1"/>
  <c r="U153"/>
  <c r="T153"/>
  <c r="S153"/>
  <c r="V147"/>
  <c r="W147" s="1"/>
  <c r="U147"/>
  <c r="T147"/>
  <c r="S147"/>
  <c r="V148"/>
  <c r="W148" s="1"/>
  <c r="U148"/>
  <c r="T148"/>
  <c r="S148"/>
  <c r="V146"/>
  <c r="W146" s="1"/>
  <c r="U146"/>
  <c r="T146"/>
  <c r="S146"/>
  <c r="V145"/>
  <c r="W145" s="1"/>
  <c r="U145"/>
  <c r="T145"/>
  <c r="S145"/>
  <c r="V131"/>
  <c r="W131" s="1"/>
  <c r="U131"/>
  <c r="T131"/>
  <c r="S131"/>
  <c r="V134"/>
  <c r="W134" s="1"/>
  <c r="U134"/>
  <c r="T134"/>
  <c r="S134"/>
  <c r="V128"/>
  <c r="W128" s="1"/>
  <c r="U128"/>
  <c r="T128"/>
  <c r="S128"/>
  <c r="V140"/>
  <c r="W140" s="1"/>
  <c r="U140"/>
  <c r="T140"/>
  <c r="S140"/>
  <c r="V127"/>
  <c r="W127" s="1"/>
  <c r="U127"/>
  <c r="T127"/>
  <c r="S127"/>
  <c r="V136"/>
  <c r="W136" s="1"/>
  <c r="U136"/>
  <c r="T136"/>
  <c r="S136"/>
  <c r="V139"/>
  <c r="W139" s="1"/>
  <c r="U139"/>
  <c r="T139"/>
  <c r="S139"/>
  <c r="V125"/>
  <c r="W125" s="1"/>
  <c r="U125"/>
  <c r="T125"/>
  <c r="S125"/>
  <c r="V135"/>
  <c r="W135" s="1"/>
  <c r="U135"/>
  <c r="T135"/>
  <c r="S135"/>
  <c r="V133"/>
  <c r="W133" s="1"/>
  <c r="U133"/>
  <c r="T133"/>
  <c r="S133"/>
  <c r="V126"/>
  <c r="W126" s="1"/>
  <c r="U126"/>
  <c r="T126"/>
  <c r="S126"/>
  <c r="V130"/>
  <c r="W130" s="1"/>
  <c r="U130"/>
  <c r="T130"/>
  <c r="S130"/>
  <c r="V138"/>
  <c r="W138" s="1"/>
  <c r="U138"/>
  <c r="T138"/>
  <c r="S138"/>
  <c r="V132"/>
  <c r="W132" s="1"/>
  <c r="U132"/>
  <c r="T132"/>
  <c r="S132"/>
  <c r="V137"/>
  <c r="W137" s="1"/>
  <c r="U137"/>
  <c r="T137"/>
  <c r="S137"/>
  <c r="V129"/>
  <c r="W129" s="1"/>
  <c r="U129"/>
  <c r="T129"/>
  <c r="S129"/>
  <c r="V117"/>
  <c r="W117" s="1"/>
  <c r="U117"/>
  <c r="T117"/>
  <c r="S117"/>
  <c r="V116"/>
  <c r="W116" s="1"/>
  <c r="U116"/>
  <c r="T116"/>
  <c r="S116"/>
  <c r="V118"/>
  <c r="W118" s="1"/>
  <c r="U118"/>
  <c r="T118"/>
  <c r="S118"/>
  <c r="V119"/>
  <c r="W119" s="1"/>
  <c r="U119"/>
  <c r="T119"/>
  <c r="S119"/>
  <c r="V115"/>
  <c r="W115" s="1"/>
  <c r="U115"/>
  <c r="T115"/>
  <c r="S115"/>
  <c r="V114"/>
  <c r="W114" s="1"/>
  <c r="U114"/>
  <c r="T114"/>
  <c r="S114"/>
  <c r="V120"/>
  <c r="W120" s="1"/>
  <c r="U120"/>
  <c r="T120"/>
  <c r="S120"/>
  <c r="V101"/>
  <c r="W101" s="1"/>
  <c r="U101"/>
  <c r="T101"/>
  <c r="S101"/>
  <c r="V108"/>
  <c r="W108" s="1"/>
  <c r="U108"/>
  <c r="T108"/>
  <c r="S108"/>
  <c r="V104"/>
  <c r="W104" s="1"/>
  <c r="U104"/>
  <c r="T104"/>
  <c r="S104"/>
  <c r="V102"/>
  <c r="W102" s="1"/>
  <c r="U102"/>
  <c r="T102"/>
  <c r="S102"/>
  <c r="V99"/>
  <c r="W99" s="1"/>
  <c r="U99"/>
  <c r="T99"/>
  <c r="S99"/>
  <c r="V100"/>
  <c r="W100" s="1"/>
  <c r="U100"/>
  <c r="T100"/>
  <c r="S100"/>
  <c r="V103"/>
  <c r="W103" s="1"/>
  <c r="U103"/>
  <c r="T103"/>
  <c r="S103"/>
  <c r="V107"/>
  <c r="W107" s="1"/>
  <c r="U107"/>
  <c r="T107"/>
  <c r="S107"/>
  <c r="V106"/>
  <c r="W106" s="1"/>
  <c r="U106"/>
  <c r="T106"/>
  <c r="S106"/>
  <c r="V109"/>
  <c r="W109" s="1"/>
  <c r="U109"/>
  <c r="T109"/>
  <c r="S109"/>
  <c r="V105"/>
  <c r="W105" s="1"/>
  <c r="U105"/>
  <c r="T105"/>
  <c r="S105"/>
  <c r="V92"/>
  <c r="W92" s="1"/>
  <c r="U92"/>
  <c r="T92"/>
  <c r="S92"/>
  <c r="V93"/>
  <c r="W93" s="1"/>
  <c r="U93"/>
  <c r="T93"/>
  <c r="S93"/>
  <c r="V94"/>
  <c r="W94" s="1"/>
  <c r="U94"/>
  <c r="T94"/>
  <c r="S94"/>
  <c r="V87"/>
  <c r="W87" s="1"/>
  <c r="U87"/>
  <c r="T87"/>
  <c r="S87"/>
  <c r="V86"/>
  <c r="W86" s="1"/>
  <c r="U86"/>
  <c r="T86"/>
  <c r="S86"/>
  <c r="V80"/>
  <c r="W80" s="1"/>
  <c r="U80"/>
  <c r="T80"/>
  <c r="S80"/>
  <c r="V78"/>
  <c r="W78" s="1"/>
  <c r="U78"/>
  <c r="T78"/>
  <c r="S78"/>
  <c r="V77"/>
  <c r="W77" s="1"/>
  <c r="U77"/>
  <c r="T77"/>
  <c r="S77"/>
  <c r="V74"/>
  <c r="W74" s="1"/>
  <c r="U74"/>
  <c r="T74"/>
  <c r="S74"/>
  <c r="V81"/>
  <c r="W81" s="1"/>
  <c r="U81"/>
  <c r="T81"/>
  <c r="S81"/>
  <c r="V75"/>
  <c r="W75" s="1"/>
  <c r="U75"/>
  <c r="T75"/>
  <c r="S75"/>
  <c r="V79"/>
  <c r="W79" s="1"/>
  <c r="U79"/>
  <c r="T79"/>
  <c r="S79"/>
  <c r="V76"/>
  <c r="W76" s="1"/>
  <c r="U76"/>
  <c r="T76"/>
  <c r="S76"/>
  <c r="V58"/>
  <c r="W58" s="1"/>
  <c r="U58"/>
  <c r="T58"/>
  <c r="S58"/>
  <c r="V68"/>
  <c r="W68" s="1"/>
  <c r="U68"/>
  <c r="T68"/>
  <c r="S68"/>
  <c r="V60"/>
  <c r="W60" s="1"/>
  <c r="U60"/>
  <c r="T60"/>
  <c r="S60"/>
  <c r="V56"/>
  <c r="W56" s="1"/>
  <c r="U56"/>
  <c r="T56"/>
  <c r="S56"/>
  <c r="V66"/>
  <c r="W66" s="1"/>
  <c r="U66"/>
  <c r="T66"/>
  <c r="S66"/>
  <c r="V67"/>
  <c r="W67" s="1"/>
  <c r="U67"/>
  <c r="T67"/>
  <c r="S67"/>
  <c r="V61"/>
  <c r="W61" s="1"/>
  <c r="U61"/>
  <c r="T61"/>
  <c r="S61"/>
  <c r="V57"/>
  <c r="W57" s="1"/>
  <c r="U57"/>
  <c r="T57"/>
  <c r="S57"/>
  <c r="V54"/>
  <c r="W54" s="1"/>
  <c r="U54"/>
  <c r="T54"/>
  <c r="S54"/>
  <c r="V55"/>
  <c r="W55" s="1"/>
  <c r="U55"/>
  <c r="T55"/>
  <c r="S55"/>
  <c r="V62"/>
  <c r="W62" s="1"/>
  <c r="U62"/>
  <c r="T62"/>
  <c r="S62"/>
  <c r="V59"/>
  <c r="W59" s="1"/>
  <c r="U59"/>
  <c r="T59"/>
  <c r="S59"/>
  <c r="V65"/>
  <c r="W65" s="1"/>
  <c r="U65"/>
  <c r="T65"/>
  <c r="S65"/>
  <c r="V63"/>
  <c r="W63" s="1"/>
  <c r="U63"/>
  <c r="T63"/>
  <c r="S63"/>
  <c r="V64"/>
  <c r="W64" s="1"/>
  <c r="U64"/>
  <c r="T64"/>
  <c r="S64"/>
  <c r="V69"/>
  <c r="W69" s="1"/>
  <c r="U69"/>
  <c r="T69"/>
  <c r="S69"/>
  <c r="V49"/>
  <c r="W49" s="1"/>
  <c r="U49"/>
  <c r="T49"/>
  <c r="S49"/>
  <c r="V35"/>
  <c r="W35" s="1"/>
  <c r="U35"/>
  <c r="T35"/>
  <c r="S35"/>
  <c r="V39"/>
  <c r="W39" s="1"/>
  <c r="U39"/>
  <c r="T39"/>
  <c r="S39"/>
  <c r="V37"/>
  <c r="W37" s="1"/>
  <c r="U37"/>
  <c r="T37"/>
  <c r="S37"/>
  <c r="V24"/>
  <c r="W24" s="1"/>
  <c r="U24"/>
  <c r="T24"/>
  <c r="S24"/>
  <c r="V40"/>
  <c r="W40" s="1"/>
  <c r="U40"/>
  <c r="T40"/>
  <c r="S40"/>
  <c r="V23"/>
  <c r="W23" s="1"/>
  <c r="U23"/>
  <c r="T23"/>
  <c r="S23"/>
  <c r="V20"/>
  <c r="W20" s="1"/>
  <c r="U20"/>
  <c r="T20"/>
  <c r="S20"/>
  <c r="V30"/>
  <c r="W30" s="1"/>
  <c r="U30"/>
  <c r="T30"/>
  <c r="S30"/>
  <c r="V31"/>
  <c r="W31" s="1"/>
  <c r="U31"/>
  <c r="T31"/>
  <c r="S31"/>
  <c r="V21"/>
  <c r="W21" s="1"/>
  <c r="U21"/>
  <c r="T21"/>
  <c r="S21"/>
  <c r="V29"/>
  <c r="W29" s="1"/>
  <c r="U29"/>
  <c r="T29"/>
  <c r="S29"/>
  <c r="V33"/>
  <c r="W33" s="1"/>
  <c r="U33"/>
  <c r="T33"/>
  <c r="S33"/>
  <c r="V41"/>
  <c r="W41" s="1"/>
  <c r="U41"/>
  <c r="T41"/>
  <c r="S41"/>
  <c r="V36"/>
  <c r="W36" s="1"/>
  <c r="U36"/>
  <c r="T36"/>
  <c r="S36"/>
  <c r="V32"/>
  <c r="W32" s="1"/>
  <c r="U32"/>
  <c r="T32"/>
  <c r="S32"/>
  <c r="V34"/>
  <c r="W34" s="1"/>
  <c r="U34"/>
  <c r="T34"/>
  <c r="S34"/>
  <c r="V44"/>
  <c r="W44" s="1"/>
  <c r="U44"/>
  <c r="T44"/>
  <c r="S44"/>
  <c r="V27"/>
  <c r="W27" s="1"/>
  <c r="U27"/>
  <c r="T27"/>
  <c r="S27"/>
  <c r="V25"/>
  <c r="W25" s="1"/>
  <c r="U25"/>
  <c r="T25"/>
  <c r="S25"/>
  <c r="V26"/>
  <c r="W26" s="1"/>
  <c r="U26"/>
  <c r="T26"/>
  <c r="S26"/>
  <c r="V22"/>
  <c r="W22" s="1"/>
  <c r="U22"/>
  <c r="T22"/>
  <c r="S22"/>
  <c r="V42"/>
  <c r="W42" s="1"/>
  <c r="U42"/>
  <c r="T42"/>
  <c r="S42"/>
  <c r="V28"/>
  <c r="W28" s="1"/>
  <c r="U28"/>
  <c r="T28"/>
  <c r="S28"/>
  <c r="V43"/>
  <c r="W43" s="1"/>
  <c r="U43"/>
  <c r="T43"/>
  <c r="S43"/>
  <c r="U38"/>
  <c r="T38"/>
  <c r="S38"/>
  <c r="V38"/>
  <c r="W38" s="1"/>
  <c r="U124" i="7"/>
  <c r="U123"/>
  <c r="U126"/>
  <c r="S124"/>
  <c r="T123"/>
  <c r="S123"/>
  <c r="V124"/>
  <c r="T124"/>
  <c r="V123"/>
  <c r="W123" s="1"/>
  <c r="V126"/>
  <c r="W126" s="1"/>
  <c r="T126"/>
  <c r="S126"/>
  <c r="V125"/>
  <c r="W125" s="1"/>
  <c r="U125"/>
  <c r="T125"/>
  <c r="S125"/>
  <c r="V115"/>
  <c r="W115" s="1"/>
  <c r="U115"/>
  <c r="T115"/>
  <c r="S115"/>
  <c r="V116"/>
  <c r="W116" s="1"/>
  <c r="U116"/>
  <c r="T116"/>
  <c r="S116"/>
  <c r="V117"/>
  <c r="W117" s="1"/>
  <c r="U117"/>
  <c r="T117"/>
  <c r="S117"/>
  <c r="V109"/>
  <c r="W109" s="1"/>
  <c r="U109"/>
  <c r="T109"/>
  <c r="S109"/>
  <c r="V110"/>
  <c r="W110" s="1"/>
  <c r="U110"/>
  <c r="T110"/>
  <c r="S110"/>
  <c r="V102"/>
  <c r="W102" s="1"/>
  <c r="U102"/>
  <c r="T102"/>
  <c r="S102"/>
  <c r="V103"/>
  <c r="W103" s="1"/>
  <c r="U103"/>
  <c r="T103"/>
  <c r="S103"/>
  <c r="V104"/>
  <c r="W104" s="1"/>
  <c r="U104"/>
  <c r="T104"/>
  <c r="S104"/>
  <c r="V97"/>
  <c r="W97" s="1"/>
  <c r="U97"/>
  <c r="T97"/>
  <c r="S97"/>
  <c r="V92"/>
  <c r="W92" s="1"/>
  <c r="U92"/>
  <c r="T92"/>
  <c r="S92"/>
  <c r="V87"/>
  <c r="W87" s="1"/>
  <c r="U87"/>
  <c r="T87"/>
  <c r="S87"/>
  <c r="V86"/>
  <c r="U86"/>
  <c r="T86"/>
  <c r="S86"/>
  <c r="V85"/>
  <c r="W85" s="1"/>
  <c r="U85"/>
  <c r="T85"/>
  <c r="S85"/>
  <c r="V77"/>
  <c r="W77" s="1"/>
  <c r="V78"/>
  <c r="W78" s="1"/>
  <c r="U78"/>
  <c r="T78"/>
  <c r="S78"/>
  <c r="V80"/>
  <c r="U80"/>
  <c r="T80"/>
  <c r="S80"/>
  <c r="V79"/>
  <c r="W79" s="1"/>
  <c r="U79"/>
  <c r="T79"/>
  <c r="S79"/>
  <c r="V72"/>
  <c r="W72" s="1"/>
  <c r="U72"/>
  <c r="T72"/>
  <c r="S72"/>
  <c r="V67"/>
  <c r="W67" s="1"/>
  <c r="U67"/>
  <c r="T67"/>
  <c r="S67"/>
  <c r="V65"/>
  <c r="W65" s="1"/>
  <c r="U65"/>
  <c r="T65"/>
  <c r="S65"/>
  <c r="V64"/>
  <c r="W64" s="1"/>
  <c r="U64"/>
  <c r="T64"/>
  <c r="S64"/>
  <c r="V66"/>
  <c r="W66" s="1"/>
  <c r="U66"/>
  <c r="T66"/>
  <c r="S66"/>
  <c r="V58"/>
  <c r="W58" s="1"/>
  <c r="U58"/>
  <c r="T58"/>
  <c r="S58"/>
  <c r="V57"/>
  <c r="W57" s="1"/>
  <c r="U57"/>
  <c r="T57"/>
  <c r="S57"/>
  <c r="V59"/>
  <c r="U59"/>
  <c r="T59"/>
  <c r="S59"/>
  <c r="V53"/>
  <c r="W53" s="1"/>
  <c r="U53"/>
  <c r="T53"/>
  <c r="S53"/>
  <c r="V39"/>
  <c r="W39" s="1"/>
  <c r="U39"/>
  <c r="T39"/>
  <c r="S39"/>
  <c r="V41"/>
  <c r="W41" s="1"/>
  <c r="U41"/>
  <c r="T41"/>
  <c r="S41"/>
  <c r="V40"/>
  <c r="W40" s="1"/>
  <c r="U40"/>
  <c r="T40"/>
  <c r="S40"/>
  <c r="V44"/>
  <c r="W44" s="1"/>
  <c r="U44"/>
  <c r="T44"/>
  <c r="S44"/>
  <c r="V48"/>
  <c r="W48" s="1"/>
  <c r="U48"/>
  <c r="T48"/>
  <c r="S48"/>
  <c r="V43"/>
  <c r="W43" s="1"/>
  <c r="U43"/>
  <c r="T43"/>
  <c r="S43"/>
  <c r="V45"/>
  <c r="W45" s="1"/>
  <c r="U45"/>
  <c r="T45"/>
  <c r="S45"/>
  <c r="V33"/>
  <c r="U33"/>
  <c r="T33"/>
  <c r="S33"/>
  <c r="V36"/>
  <c r="W36" s="1"/>
  <c r="U36"/>
  <c r="T36"/>
  <c r="S36"/>
  <c r="V34"/>
  <c r="W34" s="1"/>
  <c r="U34"/>
  <c r="T34"/>
  <c r="S34"/>
  <c r="V35"/>
  <c r="W35" s="1"/>
  <c r="U35"/>
  <c r="T35"/>
  <c r="S35"/>
  <c r="V38"/>
  <c r="W38" s="1"/>
  <c r="U38"/>
  <c r="T38"/>
  <c r="S38"/>
  <c r="V37"/>
  <c r="W37" s="1"/>
  <c r="U37"/>
  <c r="T37"/>
  <c r="S37"/>
  <c r="V31"/>
  <c r="W31" s="1"/>
  <c r="U31"/>
  <c r="T31"/>
  <c r="S31"/>
  <c r="V32"/>
  <c r="W32" s="1"/>
  <c r="U32"/>
  <c r="T32"/>
  <c r="S32"/>
  <c r="V47"/>
  <c r="U47"/>
  <c r="T47"/>
  <c r="S47"/>
  <c r="V46"/>
  <c r="W46" s="1"/>
  <c r="U46"/>
  <c r="T46"/>
  <c r="S46"/>
  <c r="V42"/>
  <c r="W42" s="1"/>
  <c r="U42"/>
  <c r="T42"/>
  <c r="S42"/>
  <c r="V18"/>
  <c r="W18" s="1"/>
  <c r="U18"/>
  <c r="T18"/>
  <c r="S18"/>
  <c r="V15"/>
  <c r="U15"/>
  <c r="T15"/>
  <c r="S15"/>
  <c r="V12"/>
  <c r="W12" s="1"/>
  <c r="U12"/>
  <c r="T12"/>
  <c r="S12"/>
  <c r="V17"/>
  <c r="W17" s="1"/>
  <c r="U17"/>
  <c r="T17"/>
  <c r="S17"/>
  <c r="V26"/>
  <c r="W26" s="1"/>
  <c r="U26"/>
  <c r="T26"/>
  <c r="S26"/>
  <c r="V6"/>
  <c r="U6"/>
  <c r="T6"/>
  <c r="S6"/>
  <c r="V5"/>
  <c r="W5" s="1"/>
  <c r="U5"/>
  <c r="T5"/>
  <c r="S5"/>
  <c r="V21"/>
  <c r="W21" s="1"/>
  <c r="U21"/>
  <c r="T21"/>
  <c r="S21"/>
  <c r="V9"/>
  <c r="W9" s="1"/>
  <c r="U9"/>
  <c r="T9"/>
  <c r="S9"/>
  <c r="V22"/>
  <c r="U22"/>
  <c r="T22"/>
  <c r="S22"/>
  <c r="V13"/>
  <c r="U13"/>
  <c r="T13"/>
  <c r="S13"/>
  <c r="V19"/>
  <c r="W19" s="1"/>
  <c r="U19"/>
  <c r="T19"/>
  <c r="S19"/>
  <c r="V25"/>
  <c r="W25" s="1"/>
  <c r="U25"/>
  <c r="T25"/>
  <c r="S25"/>
  <c r="V10"/>
  <c r="W10" s="1"/>
  <c r="U10"/>
  <c r="T10"/>
  <c r="S10"/>
  <c r="V14"/>
  <c r="U14"/>
  <c r="T14"/>
  <c r="S14"/>
  <c r="V8"/>
  <c r="W8" s="1"/>
  <c r="U8"/>
  <c r="T8"/>
  <c r="S8"/>
  <c r="V23"/>
  <c r="W23" s="1"/>
  <c r="U23"/>
  <c r="T23"/>
  <c r="S23"/>
  <c r="V7"/>
  <c r="W7" s="1"/>
  <c r="U7"/>
  <c r="T7"/>
  <c r="S7"/>
  <c r="V11"/>
  <c r="U11"/>
  <c r="T11"/>
  <c r="S11"/>
  <c r="V20"/>
  <c r="W20" s="1"/>
  <c r="U20"/>
  <c r="T20"/>
  <c r="S20"/>
  <c r="U16"/>
  <c r="S16"/>
  <c r="P16"/>
  <c r="T16"/>
  <c r="S5" i="10"/>
  <c r="S18"/>
  <c r="P253" i="17"/>
  <c r="P255"/>
  <c r="Q255" s="1"/>
  <c r="Q34"/>
  <c r="P46"/>
  <c r="Q31"/>
  <c r="Q39"/>
  <c r="Q32"/>
  <c r="P12"/>
  <c r="P28" i="9"/>
  <c r="P21" i="17"/>
  <c r="P11"/>
  <c r="P14"/>
  <c r="P24"/>
  <c r="P22"/>
  <c r="P25"/>
  <c r="P35" i="9"/>
  <c r="Q35" s="1"/>
  <c r="P39"/>
  <c r="Q39" s="1"/>
  <c r="P37"/>
  <c r="Q37" s="1"/>
  <c r="P24"/>
  <c r="P40"/>
  <c r="P23"/>
  <c r="P20"/>
  <c r="P30"/>
  <c r="P31"/>
  <c r="P21"/>
  <c r="Q21" s="1"/>
  <c r="P29"/>
  <c r="P33"/>
  <c r="P41"/>
  <c r="Q41" s="1"/>
  <c r="P36"/>
  <c r="Q36" s="1"/>
  <c r="P32"/>
  <c r="P34"/>
  <c r="P44"/>
  <c r="P27"/>
  <c r="Q27" s="1"/>
  <c r="P25"/>
  <c r="P26"/>
  <c r="Q26" s="1"/>
  <c r="P22"/>
  <c r="Q22" s="1"/>
  <c r="P42"/>
  <c r="Q42" s="1"/>
  <c r="P43"/>
  <c r="P38"/>
  <c r="V16" i="7"/>
  <c r="W16" s="1"/>
  <c r="P124"/>
  <c r="P123"/>
  <c r="P126"/>
  <c r="Q126" s="1"/>
  <c r="P125"/>
  <c r="P115"/>
  <c r="P116"/>
  <c r="P117"/>
  <c r="Q117" s="1"/>
  <c r="P109"/>
  <c r="P110"/>
  <c r="P102"/>
  <c r="P103"/>
  <c r="P104"/>
  <c r="P97"/>
  <c r="Q97" s="1"/>
  <c r="K89" i="14" s="1"/>
  <c r="Y89" s="1"/>
  <c r="P92" i="7"/>
  <c r="R92" s="1"/>
  <c r="P87"/>
  <c r="Q87" s="1"/>
  <c r="I87" i="14" s="1"/>
  <c r="X87" s="1"/>
  <c r="P86" i="7"/>
  <c r="P85"/>
  <c r="Q85" s="1"/>
  <c r="I89" i="14" s="1"/>
  <c r="X89" s="1"/>
  <c r="P77" i="7"/>
  <c r="P78"/>
  <c r="P80"/>
  <c r="P79"/>
  <c r="P72"/>
  <c r="R72" s="1"/>
  <c r="P67"/>
  <c r="P65"/>
  <c r="P64"/>
  <c r="P66"/>
  <c r="P58"/>
  <c r="Q58" s="1"/>
  <c r="P57"/>
  <c r="Q57" s="1"/>
  <c r="P59"/>
  <c r="P53"/>
  <c r="R53" s="1"/>
  <c r="P39"/>
  <c r="P41"/>
  <c r="P40"/>
  <c r="P44"/>
  <c r="P48"/>
  <c r="P43"/>
  <c r="P45"/>
  <c r="P33"/>
  <c r="P36"/>
  <c r="P34"/>
  <c r="P35"/>
  <c r="P38"/>
  <c r="P37"/>
  <c r="P31"/>
  <c r="Q31" s="1"/>
  <c r="P32"/>
  <c r="P47"/>
  <c r="P46"/>
  <c r="P42"/>
  <c r="W13"/>
  <c r="S22" i="10"/>
  <c r="S24"/>
  <c r="S25"/>
  <c r="S15"/>
  <c r="S19"/>
  <c r="S20"/>
  <c r="S23"/>
  <c r="S14"/>
  <c r="S17"/>
  <c r="S21"/>
  <c r="S9"/>
  <c r="S10"/>
  <c r="W11" i="7"/>
  <c r="W14"/>
  <c r="W22"/>
  <c r="W6"/>
  <c r="W15"/>
  <c r="W47"/>
  <c r="W33"/>
  <c r="W59"/>
  <c r="W80"/>
  <c r="W86"/>
  <c r="W124"/>
  <c r="P49" i="9"/>
  <c r="R49" s="1"/>
  <c r="P69"/>
  <c r="Q69" s="1"/>
  <c r="P64"/>
  <c r="P63"/>
  <c r="Q63" s="1"/>
  <c r="P65"/>
  <c r="P59"/>
  <c r="P62"/>
  <c r="P55"/>
  <c r="Q55" s="1"/>
  <c r="P54"/>
  <c r="Q54" s="1"/>
  <c r="P57"/>
  <c r="Q57" s="1"/>
  <c r="P61"/>
  <c r="Q61" s="1"/>
  <c r="P67"/>
  <c r="P66"/>
  <c r="Q66" s="1"/>
  <c r="P56"/>
  <c r="P60"/>
  <c r="Q60" s="1"/>
  <c r="P68"/>
  <c r="P58"/>
  <c r="Q58" s="1"/>
  <c r="P76"/>
  <c r="Q76" s="1"/>
  <c r="P79"/>
  <c r="P75"/>
  <c r="Q75" s="1"/>
  <c r="P81"/>
  <c r="Q81" s="1"/>
  <c r="P74"/>
  <c r="Q74" s="1"/>
  <c r="P77"/>
  <c r="P78"/>
  <c r="P80"/>
  <c r="P86"/>
  <c r="P87"/>
  <c r="P94"/>
  <c r="Q94" s="1"/>
  <c r="P93"/>
  <c r="Q93" s="1"/>
  <c r="P92"/>
  <c r="Q92" s="1"/>
  <c r="P105"/>
  <c r="P109"/>
  <c r="P106"/>
  <c r="P107"/>
  <c r="P103"/>
  <c r="Q103" s="1"/>
  <c r="P100"/>
  <c r="P99"/>
  <c r="P102"/>
  <c r="P104"/>
  <c r="Q104" s="1"/>
  <c r="P108"/>
  <c r="Q108" s="1"/>
  <c r="P101"/>
  <c r="P120"/>
  <c r="Q120" s="1"/>
  <c r="P114"/>
  <c r="P115"/>
  <c r="Q115" s="1"/>
  <c r="P119"/>
  <c r="Q119" s="1"/>
  <c r="P118"/>
  <c r="P116"/>
  <c r="Q116" s="1"/>
  <c r="P117"/>
  <c r="Q117" s="1"/>
  <c r="P129"/>
  <c r="Q129" s="1"/>
  <c r="P137"/>
  <c r="P132"/>
  <c r="Q132" s="1"/>
  <c r="P138"/>
  <c r="P130"/>
  <c r="P126"/>
  <c r="P133"/>
  <c r="Q133" s="1"/>
  <c r="P135"/>
  <c r="P125"/>
  <c r="P139"/>
  <c r="Q139" s="1"/>
  <c r="P136"/>
  <c r="P127"/>
  <c r="Q127" s="1"/>
  <c r="P140"/>
  <c r="P128"/>
  <c r="P134"/>
  <c r="Q134" s="1"/>
  <c r="P131"/>
  <c r="Q131" s="1"/>
  <c r="P145"/>
  <c r="Q145" s="1"/>
  <c r="P146"/>
  <c r="P148"/>
  <c r="Q148" s="1"/>
  <c r="P147"/>
  <c r="Q147" s="1"/>
  <c r="P153"/>
  <c r="Q153" s="1"/>
  <c r="P156"/>
  <c r="Q156" s="1"/>
  <c r="P154"/>
  <c r="P155"/>
  <c r="Q155" s="1"/>
  <c r="P159"/>
  <c r="Q159" s="1"/>
  <c r="P157"/>
  <c r="P160"/>
  <c r="P158"/>
  <c r="Q158" s="1"/>
  <c r="P176"/>
  <c r="Q176" s="1"/>
  <c r="P175"/>
  <c r="P173"/>
  <c r="Q173" s="1"/>
  <c r="P174"/>
  <c r="Q174" s="1"/>
  <c r="P171"/>
  <c r="P172"/>
  <c r="P179"/>
  <c r="P184"/>
  <c r="Q184" s="1"/>
  <c r="P185"/>
  <c r="P186"/>
  <c r="Q186" s="1"/>
  <c r="I53" i="14" s="1"/>
  <c r="X53" s="1"/>
  <c r="P196" i="9"/>
  <c r="P191"/>
  <c r="P193"/>
  <c r="Q193" s="1"/>
  <c r="P198"/>
  <c r="P197"/>
  <c r="Q197" s="1"/>
  <c r="P194"/>
  <c r="P192"/>
  <c r="Q192" s="1"/>
  <c r="P199"/>
  <c r="P195"/>
  <c r="P204"/>
  <c r="Q204" s="1"/>
  <c r="P205"/>
  <c r="P206"/>
  <c r="Q206" s="1"/>
  <c r="I10" i="14" s="1"/>
  <c r="X10" s="1"/>
  <c r="P213" i="9"/>
  <c r="Q213" s="1"/>
  <c r="P214"/>
  <c r="P212"/>
  <c r="Q212" s="1"/>
  <c r="P211"/>
  <c r="P223"/>
  <c r="P221"/>
  <c r="P219"/>
  <c r="P222"/>
  <c r="P220"/>
  <c r="P224"/>
  <c r="P229"/>
  <c r="R229" s="1"/>
  <c r="P235"/>
  <c r="Q235" s="1"/>
  <c r="P234"/>
  <c r="W24" i="17"/>
  <c r="W12"/>
  <c r="P17"/>
  <c r="W17"/>
  <c r="P10"/>
  <c r="Q10" s="1"/>
  <c r="W10"/>
  <c r="P15"/>
  <c r="W15"/>
  <c r="P13"/>
  <c r="Q13" s="1"/>
  <c r="W13"/>
  <c r="P18"/>
  <c r="W18"/>
  <c r="P7"/>
  <c r="W7"/>
  <c r="P9"/>
  <c r="W9"/>
  <c r="P19"/>
  <c r="W19"/>
  <c r="P5"/>
  <c r="Q5" s="1"/>
  <c r="W5"/>
  <c r="P6"/>
  <c r="Q6" s="1"/>
  <c r="W6"/>
  <c r="P8"/>
  <c r="Q8" s="1"/>
  <c r="W8"/>
  <c r="P16"/>
  <c r="W16"/>
  <c r="P23"/>
  <c r="W23"/>
  <c r="P20"/>
  <c r="W20"/>
  <c r="P49"/>
  <c r="P47"/>
  <c r="Q47" s="1"/>
  <c r="P48"/>
  <c r="Q48" s="1"/>
  <c r="W48"/>
  <c r="P50"/>
  <c r="P56"/>
  <c r="P55"/>
  <c r="P64"/>
  <c r="Q64" s="1"/>
  <c r="P62"/>
  <c r="Q62" s="1"/>
  <c r="P61"/>
  <c r="P63"/>
  <c r="P70"/>
  <c r="P69"/>
  <c r="P71"/>
  <c r="P80"/>
  <c r="Q80" s="1"/>
  <c r="P77"/>
  <c r="P78"/>
  <c r="Q78" s="1"/>
  <c r="P76"/>
  <c r="P79"/>
  <c r="P85"/>
  <c r="P86"/>
  <c r="P92"/>
  <c r="P94"/>
  <c r="Q94" s="1"/>
  <c r="P91"/>
  <c r="P93"/>
  <c r="P100"/>
  <c r="Q100" s="1"/>
  <c r="P99"/>
  <c r="W105"/>
  <c r="P115"/>
  <c r="R115" s="1"/>
  <c r="P121"/>
  <c r="P120"/>
  <c r="P123"/>
  <c r="Q123" s="1"/>
  <c r="P122"/>
  <c r="R122" s="1"/>
  <c r="P128"/>
  <c r="Q128" s="1"/>
  <c r="P129"/>
  <c r="R129" s="1"/>
  <c r="P134"/>
  <c r="P135"/>
  <c r="P136"/>
  <c r="P141"/>
  <c r="R141" s="1"/>
  <c r="P148"/>
  <c r="Q148" s="1"/>
  <c r="P149"/>
  <c r="P147"/>
  <c r="Q147" s="1"/>
  <c r="P146"/>
  <c r="P154"/>
  <c r="Q154" s="1"/>
  <c r="P157"/>
  <c r="Q157" s="1"/>
  <c r="P156"/>
  <c r="Q156" s="1"/>
  <c r="P155"/>
  <c r="Q155" s="1"/>
  <c r="P163"/>
  <c r="Q163" s="1"/>
  <c r="P164"/>
  <c r="Q164" s="1"/>
  <c r="P162"/>
  <c r="P170"/>
  <c r="Q170" s="1"/>
  <c r="P174"/>
  <c r="P176"/>
  <c r="P169"/>
  <c r="P171"/>
  <c r="P175"/>
  <c r="P173"/>
  <c r="P181"/>
  <c r="Q181" s="1"/>
  <c r="W181"/>
  <c r="P182"/>
  <c r="W182"/>
  <c r="P187"/>
  <c r="R187" s="1"/>
  <c r="W187"/>
  <c r="P192"/>
  <c r="R192" s="1"/>
  <c r="W192"/>
  <c r="P207"/>
  <c r="P201"/>
  <c r="R201" s="1"/>
  <c r="P206"/>
  <c r="P212"/>
  <c r="R212" s="1"/>
  <c r="P217"/>
  <c r="R217" s="1"/>
  <c r="P222"/>
  <c r="Q222" s="1"/>
  <c r="P224"/>
  <c r="Q224" s="1"/>
  <c r="P223"/>
  <c r="P230"/>
  <c r="W230"/>
  <c r="P229"/>
  <c r="W229"/>
  <c r="P235"/>
  <c r="W235"/>
  <c r="P236"/>
  <c r="W236"/>
  <c r="P241"/>
  <c r="Q241" s="1"/>
  <c r="W241"/>
  <c r="P242"/>
  <c r="W242"/>
  <c r="P247"/>
  <c r="Q247" s="1"/>
  <c r="W247"/>
  <c r="P248"/>
  <c r="W248"/>
  <c r="R173" l="1"/>
  <c r="G25" i="14"/>
  <c r="G41"/>
  <c r="G55"/>
  <c r="W55" s="1"/>
  <c r="G19"/>
  <c r="W41"/>
  <c r="G8"/>
  <c r="I25"/>
  <c r="X25" s="1"/>
  <c r="M24"/>
  <c r="T20" i="10"/>
  <c r="T22"/>
  <c r="T23"/>
  <c r="T17"/>
  <c r="T25"/>
  <c r="T24"/>
  <c r="T21"/>
  <c r="T14"/>
  <c r="T19"/>
  <c r="T16"/>
  <c r="T18"/>
  <c r="T10"/>
  <c r="R176" i="17"/>
  <c r="R175"/>
  <c r="R169"/>
  <c r="R171"/>
  <c r="R172"/>
  <c r="R221" i="9"/>
  <c r="R222"/>
  <c r="R223"/>
  <c r="Y32" i="14"/>
  <c r="Q79" i="7"/>
  <c r="R79"/>
  <c r="R77"/>
  <c r="R123"/>
  <c r="Q77"/>
  <c r="X27" i="14" s="1"/>
  <c r="S9" i="11"/>
  <c r="T9" s="1"/>
  <c r="R120" i="17"/>
  <c r="R121"/>
  <c r="AA73" i="14"/>
  <c r="Z73"/>
  <c r="X50"/>
  <c r="R177" i="9"/>
  <c r="R178"/>
  <c r="Y24" i="14"/>
  <c r="I97"/>
  <c r="X97" s="1"/>
  <c r="R206" i="17"/>
  <c r="R170"/>
  <c r="Q175"/>
  <c r="R174"/>
  <c r="Q173"/>
  <c r="X46" i="14" s="1"/>
  <c r="Q169" i="17"/>
  <c r="X70" i="14" s="1"/>
  <c r="Q172" i="17"/>
  <c r="G53" i="14"/>
  <c r="W53" s="1"/>
  <c r="X28"/>
  <c r="I24"/>
  <c r="X24" s="1"/>
  <c r="R146" i="17"/>
  <c r="R71"/>
  <c r="Q24" i="14"/>
  <c r="AB24" s="1"/>
  <c r="W25"/>
  <c r="X54"/>
  <c r="W28"/>
  <c r="AE20" i="13"/>
  <c r="S12" i="11"/>
  <c r="T12" s="1"/>
  <c r="R41" i="7"/>
  <c r="X43" i="14"/>
  <c r="R124" i="7"/>
  <c r="R125"/>
  <c r="R118"/>
  <c r="R117"/>
  <c r="R116"/>
  <c r="X45" i="14"/>
  <c r="W99"/>
  <c r="R115" i="7"/>
  <c r="R126"/>
  <c r="R122"/>
  <c r="R97"/>
  <c r="R78"/>
  <c r="R39"/>
  <c r="R40"/>
  <c r="W42" i="14"/>
  <c r="K26"/>
  <c r="Y26" s="1"/>
  <c r="X80"/>
  <c r="K81"/>
  <c r="Y81" s="1"/>
  <c r="R248" i="17"/>
  <c r="R242"/>
  <c r="R236"/>
  <c r="R229"/>
  <c r="R162"/>
  <c r="R136"/>
  <c r="R99"/>
  <c r="R93"/>
  <c r="R86"/>
  <c r="R79"/>
  <c r="R63"/>
  <c r="R55"/>
  <c r="R50"/>
  <c r="R219" i="9"/>
  <c r="Q219"/>
  <c r="Y51" i="14"/>
  <c r="W10"/>
  <c r="AF10" s="1"/>
  <c r="I10" i="16" s="1"/>
  <c r="R101" i="9"/>
  <c r="W6" i="14"/>
  <c r="AF6" s="1"/>
  <c r="E10" i="16" s="1"/>
  <c r="W54" i="14"/>
  <c r="R25" i="7"/>
  <c r="R21"/>
  <c r="R17"/>
  <c r="W27" i="14"/>
  <c r="R58" i="7"/>
  <c r="R87"/>
  <c r="R103"/>
  <c r="R207" i="17"/>
  <c r="X36" i="14"/>
  <c r="R10" i="7"/>
  <c r="R9"/>
  <c r="R26"/>
  <c r="R18"/>
  <c r="R19"/>
  <c r="R182" i="17"/>
  <c r="R20"/>
  <c r="R224" i="9"/>
  <c r="I35" i="14"/>
  <c r="X35" s="1"/>
  <c r="M28"/>
  <c r="Z28" s="1"/>
  <c r="X33"/>
  <c r="X90"/>
  <c r="X81"/>
  <c r="X78"/>
  <c r="W50"/>
  <c r="AF50" s="1"/>
  <c r="D5" i="16" s="1"/>
  <c r="X73" i="14"/>
  <c r="X42"/>
  <c r="Y54"/>
  <c r="W95"/>
  <c r="W78"/>
  <c r="R8" i="7"/>
  <c r="R13"/>
  <c r="R5"/>
  <c r="R12"/>
  <c r="R16"/>
  <c r="W89" i="14"/>
  <c r="AF89" s="1"/>
  <c r="G12" i="16" s="1"/>
  <c r="Q234" i="9"/>
  <c r="Y42" i="14" s="1"/>
  <c r="R220" i="9"/>
  <c r="Q220"/>
  <c r="Q223"/>
  <c r="Z26" i="14"/>
  <c r="R179" i="9"/>
  <c r="Y73" i="14"/>
  <c r="Y28"/>
  <c r="X51"/>
  <c r="X79"/>
  <c r="W33"/>
  <c r="X23"/>
  <c r="W79"/>
  <c r="I26"/>
  <c r="X26" s="1"/>
  <c r="R87" i="9"/>
  <c r="W59" i="14"/>
  <c r="AF59" s="1"/>
  <c r="D13" i="16" s="1"/>
  <c r="AE19" i="13"/>
  <c r="X99" i="14"/>
  <c r="AF18"/>
  <c r="AF16"/>
  <c r="F14" i="16" s="1"/>
  <c r="AD11" i="13"/>
  <c r="AD14"/>
  <c r="AD8"/>
  <c r="AD12"/>
  <c r="AD6"/>
  <c r="AD13"/>
  <c r="AD9"/>
  <c r="AD10"/>
  <c r="AD7"/>
  <c r="AE7" s="1"/>
  <c r="R24" i="7"/>
  <c r="R11"/>
  <c r="R14"/>
  <c r="R22"/>
  <c r="R6"/>
  <c r="R15"/>
  <c r="R67"/>
  <c r="R20"/>
  <c r="S4" i="11"/>
  <c r="T4" s="1"/>
  <c r="AF14" i="14"/>
  <c r="W90"/>
  <c r="AF90" s="1"/>
  <c r="H12" i="16" s="1"/>
  <c r="W52" i="14"/>
  <c r="W7"/>
  <c r="W80"/>
  <c r="W88"/>
  <c r="W51"/>
  <c r="W24"/>
  <c r="W5"/>
  <c r="AF5" s="1"/>
  <c r="D10" i="16" s="1"/>
  <c r="G45" i="14"/>
  <c r="W45" s="1"/>
  <c r="Q71" i="17"/>
  <c r="M42" i="14" s="1"/>
  <c r="Z42" s="1"/>
  <c r="G91"/>
  <c r="W91" s="1"/>
  <c r="O24"/>
  <c r="AA24" s="1"/>
  <c r="Z24"/>
  <c r="Q122" i="17"/>
  <c r="Q141"/>
  <c r="I55" i="14" s="1"/>
  <c r="X55" s="1"/>
  <c r="Q146" i="17"/>
  <c r="Q49" i="9"/>
  <c r="W9" i="14" s="1"/>
  <c r="R39" i="9"/>
  <c r="W96" i="14"/>
  <c r="W17"/>
  <c r="AF17" s="1"/>
  <c r="G14" i="16" s="1"/>
  <c r="W34" i="14"/>
  <c r="W46"/>
  <c r="W63"/>
  <c r="AF63" s="1"/>
  <c r="H13" i="16" s="1"/>
  <c r="W97" i="14"/>
  <c r="AF97" s="1"/>
  <c r="F7" i="16" s="1"/>
  <c r="W32" i="14"/>
  <c r="W44"/>
  <c r="W60"/>
  <c r="W70"/>
  <c r="AF9"/>
  <c r="H10" i="16" s="1"/>
  <c r="R19" i="10"/>
  <c r="R23"/>
  <c r="W36" i="14" s="1"/>
  <c r="AF36" s="1"/>
  <c r="H11" i="16" s="1"/>
  <c r="R21" i="10"/>
  <c r="R10"/>
  <c r="W23" i="14" s="1"/>
  <c r="AF52"/>
  <c r="F5" i="16" s="1"/>
  <c r="AF53" i="14"/>
  <c r="G5" i="16" s="1"/>
  <c r="I34" i="14"/>
  <c r="X34" s="1"/>
  <c r="Y98"/>
  <c r="W19"/>
  <c r="AF19" s="1"/>
  <c r="I14" i="16" s="1"/>
  <c r="W68" i="14"/>
  <c r="AF68" s="1"/>
  <c r="D8" i="16" s="1"/>
  <c r="W98" i="14"/>
  <c r="X98"/>
  <c r="X96"/>
  <c r="W8"/>
  <c r="W71"/>
  <c r="AF71" s="1"/>
  <c r="G8" i="16" s="1"/>
  <c r="W61" i="14"/>
  <c r="AF61" s="1"/>
  <c r="F13" i="16" s="1"/>
  <c r="W72" i="14"/>
  <c r="W64"/>
  <c r="AF64" s="1"/>
  <c r="I13" i="16" s="1"/>
  <c r="Y70" i="14"/>
  <c r="W86"/>
  <c r="Q182" i="17"/>
  <c r="K86" i="14" s="1"/>
  <c r="Y86" s="1"/>
  <c r="Q201" i="17"/>
  <c r="I95" i="14" s="1"/>
  <c r="X95" s="1"/>
  <c r="Q217" i="17"/>
  <c r="I62" i="14" s="1"/>
  <c r="X62" s="1"/>
  <c r="AF100"/>
  <c r="I7" i="16" s="1"/>
  <c r="Q93" i="17"/>
  <c r="Q136"/>
  <c r="Q98" i="14" s="1"/>
  <c r="AB98" s="1"/>
  <c r="Q162" i="17"/>
  <c r="Q187"/>
  <c r="I91" i="14" s="1"/>
  <c r="X91" s="1"/>
  <c r="Q207" i="17"/>
  <c r="I41" i="14" s="1"/>
  <c r="X41" s="1"/>
  <c r="Q229" i="17"/>
  <c r="Q236"/>
  <c r="K8" i="14" s="1"/>
  <c r="Y8" s="1"/>
  <c r="Q248" i="17"/>
  <c r="K41" i="14" s="1"/>
  <c r="Y41" s="1"/>
  <c r="R64" i="7"/>
  <c r="Q8"/>
  <c r="Q10"/>
  <c r="Q15"/>
  <c r="R7"/>
  <c r="R23"/>
  <c r="R44"/>
  <c r="Q104"/>
  <c r="Y43" i="14" s="1"/>
  <c r="Q109" i="7"/>
  <c r="Y27" i="14" s="1"/>
  <c r="X7"/>
  <c r="R100" i="17"/>
  <c r="R91"/>
  <c r="R92"/>
  <c r="R85"/>
  <c r="R76"/>
  <c r="R77"/>
  <c r="R70"/>
  <c r="R61"/>
  <c r="R64"/>
  <c r="R56"/>
  <c r="R34"/>
  <c r="R224"/>
  <c r="R156"/>
  <c r="R128"/>
  <c r="R123"/>
  <c r="R31"/>
  <c r="R181"/>
  <c r="R94"/>
  <c r="R78"/>
  <c r="R80"/>
  <c r="R69"/>
  <c r="R62"/>
  <c r="R49"/>
  <c r="R37"/>
  <c r="R32"/>
  <c r="R38"/>
  <c r="R46"/>
  <c r="R35" i="9"/>
  <c r="R206"/>
  <c r="R158"/>
  <c r="R147"/>
  <c r="R131"/>
  <c r="R117"/>
  <c r="R92"/>
  <c r="R79"/>
  <c r="R76"/>
  <c r="R160"/>
  <c r="R23"/>
  <c r="R204"/>
  <c r="R173"/>
  <c r="R176"/>
  <c r="R154"/>
  <c r="R148"/>
  <c r="R145"/>
  <c r="R134"/>
  <c r="R128"/>
  <c r="R127"/>
  <c r="R139"/>
  <c r="R135"/>
  <c r="R126"/>
  <c r="R138"/>
  <c r="R137"/>
  <c r="R116"/>
  <c r="R118"/>
  <c r="R115"/>
  <c r="R120"/>
  <c r="R108"/>
  <c r="R102"/>
  <c r="R100"/>
  <c r="R107"/>
  <c r="R109"/>
  <c r="R94"/>
  <c r="R171"/>
  <c r="R159"/>
  <c r="R153"/>
  <c r="R81"/>
  <c r="R37"/>
  <c r="R24"/>
  <c r="R40"/>
  <c r="R205"/>
  <c r="R172"/>
  <c r="R174"/>
  <c r="R175"/>
  <c r="R211"/>
  <c r="R195"/>
  <c r="R68"/>
  <c r="R56"/>
  <c r="R67"/>
  <c r="R57"/>
  <c r="R55"/>
  <c r="R59"/>
  <c r="R63"/>
  <c r="R69"/>
  <c r="R157"/>
  <c r="R155"/>
  <c r="R156"/>
  <c r="R146"/>
  <c r="R140"/>
  <c r="R136"/>
  <c r="R125"/>
  <c r="R133"/>
  <c r="R130"/>
  <c r="R132"/>
  <c r="R129"/>
  <c r="R119"/>
  <c r="R114"/>
  <c r="R104"/>
  <c r="R99"/>
  <c r="R103"/>
  <c r="R106"/>
  <c r="R105"/>
  <c r="R93"/>
  <c r="R86"/>
  <c r="R78"/>
  <c r="R77"/>
  <c r="R38"/>
  <c r="R196"/>
  <c r="R199"/>
  <c r="R194"/>
  <c r="R198"/>
  <c r="R191"/>
  <c r="R185"/>
  <c r="R186"/>
  <c r="R184"/>
  <c r="R80"/>
  <c r="R74"/>
  <c r="R247" i="17"/>
  <c r="R241"/>
  <c r="R235"/>
  <c r="R230"/>
  <c r="R164"/>
  <c r="R149"/>
  <c r="R134"/>
  <c r="R16"/>
  <c r="R6"/>
  <c r="R19"/>
  <c r="R7"/>
  <c r="R13"/>
  <c r="R15"/>
  <c r="R17"/>
  <c r="R214" i="9"/>
  <c r="R192"/>
  <c r="R197"/>
  <c r="R193"/>
  <c r="R75"/>
  <c r="R58"/>
  <c r="R22"/>
  <c r="R25"/>
  <c r="R44"/>
  <c r="R32"/>
  <c r="R41"/>
  <c r="R29"/>
  <c r="R31"/>
  <c r="R20"/>
  <c r="R42"/>
  <c r="R27"/>
  <c r="R36"/>
  <c r="R21"/>
  <c r="R154" i="17"/>
  <c r="R155"/>
  <c r="R157"/>
  <c r="R163"/>
  <c r="R147"/>
  <c r="R148"/>
  <c r="R135"/>
  <c r="R23"/>
  <c r="R8"/>
  <c r="R5"/>
  <c r="R9"/>
  <c r="R18"/>
  <c r="R10"/>
  <c r="R223"/>
  <c r="R222"/>
  <c r="R212" i="9"/>
  <c r="R213"/>
  <c r="R60"/>
  <c r="R66"/>
  <c r="R61"/>
  <c r="R54"/>
  <c r="R62"/>
  <c r="R65"/>
  <c r="R64"/>
  <c r="R43"/>
  <c r="R26"/>
  <c r="R34"/>
  <c r="R33"/>
  <c r="R30"/>
  <c r="R25" i="17"/>
  <c r="R24"/>
  <c r="R11"/>
  <c r="R28" i="9"/>
  <c r="R12" i="17"/>
  <c r="R22"/>
  <c r="R14"/>
  <c r="R21"/>
  <c r="R47"/>
  <c r="R48"/>
  <c r="S14" i="11"/>
  <c r="T14" s="1"/>
  <c r="S7"/>
  <c r="T7" s="1"/>
  <c r="R42" i="7"/>
  <c r="R59"/>
  <c r="R65"/>
  <c r="R80"/>
  <c r="R85"/>
  <c r="R104"/>
  <c r="D14" i="16"/>
  <c r="H14"/>
  <c r="R254" i="17"/>
  <c r="R255"/>
  <c r="R32" i="7"/>
  <c r="R37"/>
  <c r="R35"/>
  <c r="R36"/>
  <c r="R45"/>
  <c r="R48"/>
  <c r="R43"/>
  <c r="R33"/>
  <c r="R34"/>
  <c r="R38"/>
  <c r="R31"/>
  <c r="R47"/>
  <c r="R46"/>
  <c r="R66"/>
  <c r="R57"/>
  <c r="R86"/>
  <c r="R102"/>
  <c r="S6" i="11"/>
  <c r="T6" s="1"/>
  <c r="S10"/>
  <c r="T10" s="1"/>
  <c r="S11"/>
  <c r="T11" s="1"/>
  <c r="S8"/>
  <c r="R253" i="17"/>
  <c r="R33"/>
  <c r="R41"/>
  <c r="R40"/>
  <c r="R35"/>
  <c r="R39"/>
  <c r="S13" i="11"/>
  <c r="T13" s="1"/>
  <c r="S5"/>
  <c r="T5" s="1"/>
  <c r="AE6" i="13" l="1"/>
  <c r="AE5"/>
  <c r="AE9"/>
  <c r="AE8"/>
  <c r="AE11"/>
  <c r="AE10"/>
  <c r="AE13"/>
  <c r="AE12"/>
  <c r="AE14"/>
  <c r="AF55" i="14"/>
  <c r="I5" i="16" s="1"/>
  <c r="X44" i="14"/>
  <c r="I32"/>
  <c r="X32" s="1"/>
  <c r="AF32" s="1"/>
  <c r="D11" i="16" s="1"/>
  <c r="S24" i="14"/>
  <c r="AC24" s="1"/>
  <c r="K25"/>
  <c r="Y25" s="1"/>
  <c r="AF25" s="1"/>
  <c r="F4" i="16" s="1"/>
  <c r="I8" i="14"/>
  <c r="X8" s="1"/>
  <c r="AF8" s="1"/>
  <c r="G10" i="16" s="1"/>
  <c r="K34" i="14"/>
  <c r="Y34" s="1"/>
  <c r="AF34" s="1"/>
  <c r="F11" i="16" s="1"/>
  <c r="AF91" i="14"/>
  <c r="I12" i="16" s="1"/>
  <c r="U24" i="14"/>
  <c r="AD24" s="1"/>
  <c r="W73"/>
  <c r="W26"/>
  <c r="X72"/>
  <c r="AF72" s="1"/>
  <c r="H8" i="16" s="1"/>
  <c r="G82" i="14"/>
  <c r="W82" s="1"/>
  <c r="AF82" s="1"/>
  <c r="I9" i="16" s="1"/>
  <c r="AA98" i="14"/>
  <c r="AF37"/>
  <c r="I11" i="16" s="1"/>
  <c r="AF23" i="14"/>
  <c r="D4" i="16" s="1"/>
  <c r="AF99" i="14"/>
  <c r="H7" i="16" s="1"/>
  <c r="AF95" i="14"/>
  <c r="D7" i="16" s="1"/>
  <c r="AF54" i="14"/>
  <c r="H5" i="16" s="1"/>
  <c r="G35" i="14"/>
  <c r="W35" s="1"/>
  <c r="AF35" s="1"/>
  <c r="G11" i="16" s="1"/>
  <c r="AF42" i="14"/>
  <c r="E6" i="16" s="1"/>
  <c r="AA26" i="14"/>
  <c r="AF33"/>
  <c r="E11" i="16" s="1"/>
  <c r="AF81" i="14"/>
  <c r="H9" i="16" s="1"/>
  <c r="X60" i="14"/>
  <c r="AF79"/>
  <c r="F9" i="16" s="1"/>
  <c r="AF78" i="14"/>
  <c r="E9" i="16" s="1"/>
  <c r="AF28" i="14"/>
  <c r="I4" i="16" s="1"/>
  <c r="W43" i="14"/>
  <c r="AF43" s="1"/>
  <c r="F6" i="16" s="1"/>
  <c r="AF44" i="14"/>
  <c r="G6" i="16" s="1"/>
  <c r="AF27" i="14"/>
  <c r="H4" i="16" s="1"/>
  <c r="W15" i="14"/>
  <c r="AF15" s="1"/>
  <c r="E14" i="16" s="1"/>
  <c r="K14" s="1"/>
  <c r="W69" i="14"/>
  <c r="AF69" s="1"/>
  <c r="E8" i="16" s="1"/>
  <c r="W62" i="14"/>
  <c r="AF62" s="1"/>
  <c r="G13" i="16" s="1"/>
  <c r="W87" i="14"/>
  <c r="AF87" s="1"/>
  <c r="E12" i="16" s="1"/>
  <c r="AF60" i="14"/>
  <c r="E13" i="16" s="1"/>
  <c r="X88" i="14"/>
  <c r="AF88" s="1"/>
  <c r="F12" i="16" s="1"/>
  <c r="AF51" i="14"/>
  <c r="E5" i="16" s="1"/>
  <c r="X86" i="14"/>
  <c r="AF86" s="1"/>
  <c r="D12" i="16" s="1"/>
  <c r="AF80" i="14"/>
  <c r="G9" i="16" s="1"/>
  <c r="AB73" i="14"/>
  <c r="AF7"/>
  <c r="F10" i="16" s="1"/>
  <c r="K45" i="14"/>
  <c r="Y45" s="1"/>
  <c r="AF45" s="1"/>
  <c r="H6" i="16" s="1"/>
  <c r="AF70" i="14"/>
  <c r="F8" i="16" s="1"/>
  <c r="AF46" i="14"/>
  <c r="I6" i="16" s="1"/>
  <c r="AF41" i="14"/>
  <c r="D6" i="16" s="1"/>
  <c r="AF96" i="14"/>
  <c r="E7" i="16" s="1"/>
  <c r="G77" i="14"/>
  <c r="W77" s="1"/>
  <c r="AF77" s="1"/>
  <c r="D9" i="16" s="1"/>
  <c r="Z98" i="14"/>
  <c r="AF98" s="1"/>
  <c r="G7" i="16" s="1"/>
  <c r="T8" i="11"/>
  <c r="AF73" i="14" l="1"/>
  <c r="I8" i="16" s="1"/>
  <c r="K8" s="1"/>
  <c r="K5"/>
  <c r="AF24" i="14"/>
  <c r="E4" i="16" s="1"/>
  <c r="AF26" i="14"/>
  <c r="G4" i="16" s="1"/>
  <c r="K11"/>
  <c r="K10"/>
  <c r="K9"/>
  <c r="K13"/>
  <c r="K12"/>
  <c r="K6"/>
  <c r="K7"/>
  <c r="K4" l="1"/>
  <c r="L4" s="1"/>
  <c r="L8"/>
  <c r="L7"/>
  <c r="L5"/>
  <c r="L9"/>
  <c r="L10"/>
  <c r="L11" l="1"/>
  <c r="L6"/>
  <c r="L14"/>
  <c r="L12"/>
  <c r="L13"/>
</calcChain>
</file>

<file path=xl/comments1.xml><?xml version="1.0" encoding="utf-8"?>
<comments xmlns="http://schemas.openxmlformats.org/spreadsheetml/2006/main">
  <authors>
    <author>Sue Ann</author>
  </authors>
  <commentList>
    <comment ref="Q4" authorId="0">
      <text>
        <r>
          <rPr>
            <sz val="9"/>
            <color indexed="81"/>
            <rFont val="Tahoma"/>
            <family val="2"/>
          </rPr>
          <t>For Team Championship purposes only.</t>
        </r>
      </text>
    </comment>
    <comment ref="S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4" authorId="0">
      <text>
        <r>
          <rPr>
            <sz val="9"/>
            <color indexed="81"/>
            <rFont val="Tahoma"/>
            <family val="2"/>
          </rPr>
          <t>HIGHER number wins.
"If the tie still remains, the competitor with a higher mean value of the two invalid scores shall be placed higher." 
If tie remains, refer to Tiebreaker 3.</t>
        </r>
      </text>
    </comment>
    <comment ref="U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30" authorId="0">
      <text>
        <r>
          <rPr>
            <sz val="9"/>
            <color indexed="81"/>
            <rFont val="Tahoma"/>
            <family val="2"/>
          </rPr>
          <t>For Team Championship purposes only.</t>
        </r>
      </text>
    </comment>
    <comment ref="S30"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30" authorId="0">
      <text>
        <r>
          <rPr>
            <sz val="9"/>
            <color indexed="81"/>
            <rFont val="Tahoma"/>
            <family val="2"/>
          </rPr>
          <t>HIGHER number wins.
"If the tie still remains, the competitor with a higher mean value of the two invalid scores shall be placed higher." 
If tie remains, refer to Tiebreaker 3.</t>
        </r>
      </text>
    </comment>
    <comment ref="U30"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52" authorId="0">
      <text>
        <r>
          <rPr>
            <sz val="9"/>
            <color indexed="81"/>
            <rFont val="Tahoma"/>
            <family val="2"/>
          </rPr>
          <t>For Team Championship purposes only.</t>
        </r>
      </text>
    </comment>
    <comment ref="S52"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52" authorId="0">
      <text>
        <r>
          <rPr>
            <sz val="9"/>
            <color indexed="81"/>
            <rFont val="Tahoma"/>
            <family val="2"/>
          </rPr>
          <t>HIGHER number wins.
"If the tie still remains, the competitor with a higher mean value of the two invalid scores shall be placed higher." 
If tie remains, refer to Tiebreaker 3.</t>
        </r>
      </text>
    </comment>
    <comment ref="U52"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56" authorId="0">
      <text>
        <r>
          <rPr>
            <sz val="9"/>
            <color indexed="81"/>
            <rFont val="Tahoma"/>
            <family val="2"/>
          </rPr>
          <t>For Team Championship purposes only.</t>
        </r>
      </text>
    </comment>
    <comment ref="S56"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56" authorId="0">
      <text>
        <r>
          <rPr>
            <sz val="9"/>
            <color indexed="81"/>
            <rFont val="Tahoma"/>
            <family val="2"/>
          </rPr>
          <t>HIGHER number wins.
"If the tie still remains, the competitor with a higher mean value of the two invalid scores shall be placed higher." 
If tie remains, refer to Tiebreaker 3.</t>
        </r>
      </text>
    </comment>
    <comment ref="U56"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63" authorId="0">
      <text>
        <r>
          <rPr>
            <sz val="9"/>
            <color indexed="81"/>
            <rFont val="Tahoma"/>
            <family val="2"/>
          </rPr>
          <t>For Team Championship purposes only.</t>
        </r>
      </text>
    </comment>
    <comment ref="S63"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63" authorId="0">
      <text>
        <r>
          <rPr>
            <sz val="9"/>
            <color indexed="81"/>
            <rFont val="Tahoma"/>
            <family val="2"/>
          </rPr>
          <t>HIGHER number wins.
"If the tie still remains, the competitor with a higher mean value of the two invalid scores shall be placed higher." 
If tie remains, refer to Tiebreaker 3.</t>
        </r>
      </text>
    </comment>
    <comment ref="U63"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71" authorId="0">
      <text>
        <r>
          <rPr>
            <sz val="9"/>
            <color indexed="81"/>
            <rFont val="Tahoma"/>
            <family val="2"/>
          </rPr>
          <t>For Team Championship purposes only.</t>
        </r>
      </text>
    </comment>
    <comment ref="S71"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71" authorId="0">
      <text>
        <r>
          <rPr>
            <sz val="9"/>
            <color indexed="81"/>
            <rFont val="Tahoma"/>
            <family val="2"/>
          </rPr>
          <t>HIGHER number wins.
"If the tie still remains, the competitor with a higher mean value of the two invalid scores shall be placed higher." 
If tie remains, refer to Tiebreaker 3.</t>
        </r>
      </text>
    </comment>
    <comment ref="U71"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76" authorId="0">
      <text>
        <r>
          <rPr>
            <sz val="9"/>
            <color indexed="81"/>
            <rFont val="Tahoma"/>
            <family val="2"/>
          </rPr>
          <t>For Team Championship purposes only.</t>
        </r>
      </text>
    </comment>
    <comment ref="S76"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76" authorId="0">
      <text>
        <r>
          <rPr>
            <sz val="9"/>
            <color indexed="81"/>
            <rFont val="Tahoma"/>
            <family val="2"/>
          </rPr>
          <t>HIGHER number wins.
"If the tie still remains, the competitor with a higher mean value of the two invalid scores shall be placed higher." 
If tie remains, refer to Tiebreaker 3.</t>
        </r>
      </text>
    </comment>
    <comment ref="U76"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84" authorId="0">
      <text>
        <r>
          <rPr>
            <sz val="9"/>
            <color indexed="81"/>
            <rFont val="Tahoma"/>
            <family val="2"/>
          </rPr>
          <t>For Team Championship purposes only.</t>
        </r>
      </text>
    </comment>
    <comment ref="S8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84" authorId="0">
      <text>
        <r>
          <rPr>
            <sz val="9"/>
            <color indexed="81"/>
            <rFont val="Tahoma"/>
            <family val="2"/>
          </rPr>
          <t>HIGHER number wins.
"If the tie still remains, the competitor with a higher mean value of the two invalid scores shall be placed higher." 
If tie remains, refer to Tiebreaker 3.</t>
        </r>
      </text>
    </comment>
    <comment ref="U8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91" authorId="0">
      <text>
        <r>
          <rPr>
            <sz val="9"/>
            <color indexed="81"/>
            <rFont val="Tahoma"/>
            <family val="2"/>
          </rPr>
          <t>For Team Championship purposes only.</t>
        </r>
      </text>
    </comment>
    <comment ref="S91"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91" authorId="0">
      <text>
        <r>
          <rPr>
            <sz val="9"/>
            <color indexed="81"/>
            <rFont val="Tahoma"/>
            <family val="2"/>
          </rPr>
          <t>HIGHER number wins.
"If the tie still remains, the competitor with a higher mean value of the two invalid scores shall be placed higher." 
If tie remains, refer to Tiebreaker 3.</t>
        </r>
      </text>
    </comment>
    <comment ref="U91"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96" authorId="0">
      <text>
        <r>
          <rPr>
            <sz val="9"/>
            <color indexed="81"/>
            <rFont val="Tahoma"/>
            <family val="2"/>
          </rPr>
          <t>For Team Championship purposes only.</t>
        </r>
      </text>
    </comment>
    <comment ref="S96"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96" authorId="0">
      <text>
        <r>
          <rPr>
            <sz val="9"/>
            <color indexed="81"/>
            <rFont val="Tahoma"/>
            <family val="2"/>
          </rPr>
          <t>HIGHER number wins.
"If the tie still remains, the competitor with a higher mean value of the two invalid scores shall be placed higher." 
If tie remains, refer to Tiebreaker 3.</t>
        </r>
      </text>
    </comment>
    <comment ref="U96"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01" authorId="0">
      <text>
        <r>
          <rPr>
            <sz val="9"/>
            <color indexed="81"/>
            <rFont val="Tahoma"/>
            <family val="2"/>
          </rPr>
          <t>For Team Championship purposes only.</t>
        </r>
      </text>
    </comment>
    <comment ref="S101"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01" authorId="0">
      <text>
        <r>
          <rPr>
            <sz val="9"/>
            <color indexed="81"/>
            <rFont val="Tahoma"/>
            <family val="2"/>
          </rPr>
          <t>HIGHER number wins.
"If the tie still remains, the competitor with a higher mean value of the two invalid scores shall be placed higher." 
If tie remains, refer to Tiebreaker 3.</t>
        </r>
      </text>
    </comment>
    <comment ref="U101"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08" authorId="0">
      <text>
        <r>
          <rPr>
            <sz val="9"/>
            <color indexed="81"/>
            <rFont val="Tahoma"/>
            <family val="2"/>
          </rPr>
          <t>For Team Championship purposes only.</t>
        </r>
      </text>
    </comment>
    <comment ref="S108"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08" authorId="0">
      <text>
        <r>
          <rPr>
            <sz val="9"/>
            <color indexed="81"/>
            <rFont val="Tahoma"/>
            <family val="2"/>
          </rPr>
          <t>HIGHER number wins.
"If the tie still remains, the competitor with a higher mean value of the two invalid scores shall be placed higher." 
If tie remains, refer to Tiebreaker 3.</t>
        </r>
      </text>
    </comment>
    <comment ref="U108"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14" authorId="0">
      <text>
        <r>
          <rPr>
            <sz val="9"/>
            <color indexed="81"/>
            <rFont val="Tahoma"/>
            <family val="2"/>
          </rPr>
          <t>For Team Championship purposes only.</t>
        </r>
      </text>
    </comment>
    <comment ref="S11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14" authorId="0">
      <text>
        <r>
          <rPr>
            <sz val="9"/>
            <color indexed="81"/>
            <rFont val="Tahoma"/>
            <family val="2"/>
          </rPr>
          <t>HIGHER number wins.
"If the tie still remains, the competitor with a higher mean value of the two invalid scores shall be placed higher." 
If tie remains, refer to Tiebreaker 3.</t>
        </r>
      </text>
    </comment>
    <comment ref="U11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21" authorId="0">
      <text>
        <r>
          <rPr>
            <sz val="9"/>
            <color indexed="81"/>
            <rFont val="Tahoma"/>
            <family val="2"/>
          </rPr>
          <t>For Team Championship purposes only.</t>
        </r>
      </text>
    </comment>
    <comment ref="S121"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21" authorId="0">
      <text>
        <r>
          <rPr>
            <sz val="9"/>
            <color indexed="81"/>
            <rFont val="Tahoma"/>
            <family val="2"/>
          </rPr>
          <t>HIGHER number wins.
"If the tie still remains, the competitor with a higher mean value of the two invalid scores shall be placed higher." 
If tie remains, refer to Tiebreaker 3.</t>
        </r>
      </text>
    </comment>
    <comment ref="U121"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List>
</comments>
</file>

<file path=xl/comments2.xml><?xml version="1.0" encoding="utf-8"?>
<comments xmlns="http://schemas.openxmlformats.org/spreadsheetml/2006/main">
  <authors>
    <author>Sue Ann</author>
  </authors>
  <commentList>
    <comment ref="Q4" authorId="0">
      <text>
        <r>
          <rPr>
            <sz val="9"/>
            <color indexed="81"/>
            <rFont val="Tahoma"/>
            <family val="2"/>
          </rPr>
          <t>For Team Championship purposes only.</t>
        </r>
      </text>
    </comment>
    <comment ref="S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4" authorId="0">
      <text>
        <r>
          <rPr>
            <sz val="9"/>
            <color indexed="81"/>
            <rFont val="Tahoma"/>
            <family val="2"/>
          </rPr>
          <t>HIGHER number wins.
"If the tie still remains, the competitor with a higher mean value of the two invalid scores shall be placed higher." 
If tie remains, refer to Tiebreaker 3.</t>
        </r>
      </text>
    </comment>
    <comment ref="U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9" authorId="0">
      <text>
        <r>
          <rPr>
            <sz val="9"/>
            <color indexed="81"/>
            <rFont val="Tahoma"/>
            <family val="2"/>
          </rPr>
          <t>For Team Championship purposes only.</t>
        </r>
      </text>
    </comment>
    <comment ref="S9"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9" authorId="0">
      <text>
        <r>
          <rPr>
            <sz val="9"/>
            <color indexed="81"/>
            <rFont val="Tahoma"/>
            <family val="2"/>
          </rPr>
          <t>HIGHER number wins.
"If the tie still remains, the competitor with a higher mean value of the two invalid scores shall be placed higher." 
If tie remains, refer to Tiebreaker 3.</t>
        </r>
      </text>
    </comment>
    <comment ref="U9"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4" authorId="0">
      <text>
        <r>
          <rPr>
            <sz val="9"/>
            <color indexed="81"/>
            <rFont val="Tahoma"/>
            <family val="2"/>
          </rPr>
          <t>For Team Championship purposes only.</t>
        </r>
      </text>
    </comment>
    <comment ref="S1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4" authorId="0">
      <text>
        <r>
          <rPr>
            <sz val="9"/>
            <color indexed="81"/>
            <rFont val="Tahoma"/>
            <family val="2"/>
          </rPr>
          <t>HIGHER number wins.
"If the tie still remains, the competitor with a higher mean value of the two invalid scores shall be placed higher." 
If tie remains, refer to Tiebreaker 3.</t>
        </r>
      </text>
    </comment>
    <comment ref="U1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9" authorId="0">
      <text>
        <r>
          <rPr>
            <sz val="9"/>
            <color indexed="81"/>
            <rFont val="Tahoma"/>
            <family val="2"/>
          </rPr>
          <t>For Team Championship purposes only.</t>
        </r>
      </text>
    </comment>
    <comment ref="S19"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9" authorId="0">
      <text>
        <r>
          <rPr>
            <sz val="9"/>
            <color indexed="81"/>
            <rFont val="Tahoma"/>
            <family val="2"/>
          </rPr>
          <t>HIGHER number wins.
"If the tie still remains, the competitor with a higher mean value of the two invalid scores shall be placed higher." 
If tie remains, refer to Tiebreaker 3.</t>
        </r>
      </text>
    </comment>
    <comment ref="U19"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48" authorId="0">
      <text>
        <r>
          <rPr>
            <sz val="9"/>
            <color indexed="81"/>
            <rFont val="Tahoma"/>
            <family val="2"/>
          </rPr>
          <t>For Team Championship purposes only.</t>
        </r>
      </text>
    </comment>
    <comment ref="S48"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48" authorId="0">
      <text>
        <r>
          <rPr>
            <sz val="9"/>
            <color indexed="81"/>
            <rFont val="Tahoma"/>
            <family val="2"/>
          </rPr>
          <t>HIGHER number wins.
"If the tie still remains, the competitor with a higher mean value of the two invalid scores shall be placed higher." 
If tie remains, refer to Tiebreaker 3.</t>
        </r>
      </text>
    </comment>
    <comment ref="U48"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53" authorId="0">
      <text>
        <r>
          <rPr>
            <sz val="9"/>
            <color indexed="81"/>
            <rFont val="Tahoma"/>
            <family val="2"/>
          </rPr>
          <t>For Team Championship purposes only.</t>
        </r>
      </text>
    </comment>
    <comment ref="S53"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53" authorId="0">
      <text>
        <r>
          <rPr>
            <sz val="9"/>
            <color indexed="81"/>
            <rFont val="Tahoma"/>
            <family val="2"/>
          </rPr>
          <t>HIGHER number wins.
"If the tie still remains, the competitor with a higher mean value of the two invalid scores shall be placed higher." 
If tie remains, refer to Tiebreaker 3.</t>
        </r>
      </text>
    </comment>
    <comment ref="U53"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73" authorId="0">
      <text>
        <r>
          <rPr>
            <sz val="9"/>
            <color indexed="81"/>
            <rFont val="Tahoma"/>
            <family val="2"/>
          </rPr>
          <t>For Team Championship purposes only.</t>
        </r>
      </text>
    </comment>
    <comment ref="S73"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73" authorId="0">
      <text>
        <r>
          <rPr>
            <sz val="9"/>
            <color indexed="81"/>
            <rFont val="Tahoma"/>
            <family val="2"/>
          </rPr>
          <t>HIGHER number wins.
"If the tie still remains, the competitor with a higher mean value of the two invalid scores shall be placed higher." 
If tie remains, refer to Tiebreaker 3.</t>
        </r>
      </text>
    </comment>
    <comment ref="U73"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85" authorId="0">
      <text>
        <r>
          <rPr>
            <sz val="9"/>
            <color indexed="81"/>
            <rFont val="Tahoma"/>
            <family val="2"/>
          </rPr>
          <t>For Team Championship purposes only.</t>
        </r>
      </text>
    </comment>
    <comment ref="S85"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85" authorId="0">
      <text>
        <r>
          <rPr>
            <sz val="9"/>
            <color indexed="81"/>
            <rFont val="Tahoma"/>
            <family val="2"/>
          </rPr>
          <t>HIGHER number wins.
"If the tie still remains, the competitor with a higher mean value of the two invalid scores shall be placed higher." 
If tie remains, refer to Tiebreaker 3.</t>
        </r>
      </text>
    </comment>
    <comment ref="U85"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91" authorId="0">
      <text>
        <r>
          <rPr>
            <sz val="9"/>
            <color indexed="81"/>
            <rFont val="Tahoma"/>
            <family val="2"/>
          </rPr>
          <t>For Team Championship purposes only.</t>
        </r>
      </text>
    </comment>
    <comment ref="S91"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91" authorId="0">
      <text>
        <r>
          <rPr>
            <sz val="9"/>
            <color indexed="81"/>
            <rFont val="Tahoma"/>
            <family val="2"/>
          </rPr>
          <t>HIGHER number wins.
"If the tie still remains, the competitor with a higher mean value of the two invalid scores shall be placed higher." 
If tie remains, refer to Tiebreaker 3.</t>
        </r>
      </text>
    </comment>
    <comment ref="U91"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98" authorId="0">
      <text>
        <r>
          <rPr>
            <sz val="9"/>
            <color indexed="81"/>
            <rFont val="Tahoma"/>
            <family val="2"/>
          </rPr>
          <t>For Team Championship purposes only.</t>
        </r>
      </text>
    </comment>
    <comment ref="S98"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98" authorId="0">
      <text>
        <r>
          <rPr>
            <sz val="9"/>
            <color indexed="81"/>
            <rFont val="Tahoma"/>
            <family val="2"/>
          </rPr>
          <t>HIGHER number wins.
"If the tie still remains, the competitor with a higher mean value of the two invalid scores shall be placed higher." 
If tie remains, refer to Tiebreaker 3.</t>
        </r>
      </text>
    </comment>
    <comment ref="U98"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13" authorId="0">
      <text>
        <r>
          <rPr>
            <sz val="9"/>
            <color indexed="81"/>
            <rFont val="Tahoma"/>
            <family val="2"/>
          </rPr>
          <t>For Team Championship purposes only.</t>
        </r>
      </text>
    </comment>
    <comment ref="S113"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13" authorId="0">
      <text>
        <r>
          <rPr>
            <sz val="9"/>
            <color indexed="81"/>
            <rFont val="Tahoma"/>
            <family val="2"/>
          </rPr>
          <t>HIGHER number wins.
"If the tie still remains, the competitor with a higher mean value of the two invalid scores shall be placed higher." 
If tie remains, refer to Tiebreaker 3.</t>
        </r>
      </text>
    </comment>
    <comment ref="U113"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24" authorId="0">
      <text>
        <r>
          <rPr>
            <sz val="9"/>
            <color indexed="81"/>
            <rFont val="Tahoma"/>
            <family val="2"/>
          </rPr>
          <t>For Team Championship purposes only.</t>
        </r>
      </text>
    </comment>
    <comment ref="S12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24" authorId="0">
      <text>
        <r>
          <rPr>
            <sz val="9"/>
            <color indexed="81"/>
            <rFont val="Tahoma"/>
            <family val="2"/>
          </rPr>
          <t>HIGHER number wins.
"If the tie still remains, the competitor with a higher mean value of the two invalid scores shall be placed higher." 
If tie remains, refer to Tiebreaker 3.</t>
        </r>
      </text>
    </comment>
    <comment ref="U12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44" authorId="0">
      <text>
        <r>
          <rPr>
            <sz val="9"/>
            <color indexed="81"/>
            <rFont val="Tahoma"/>
            <family val="2"/>
          </rPr>
          <t>For Team Championship purposes only.</t>
        </r>
      </text>
    </comment>
    <comment ref="S14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44" authorId="0">
      <text>
        <r>
          <rPr>
            <sz val="9"/>
            <color indexed="81"/>
            <rFont val="Tahoma"/>
            <family val="2"/>
          </rPr>
          <t>HIGHER number wins.
"If the tie still remains, the competitor with a higher mean value of the two invalid scores shall be placed higher." 
If tie remains, refer to Tiebreaker 3.</t>
        </r>
      </text>
    </comment>
    <comment ref="U14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52" authorId="0">
      <text>
        <r>
          <rPr>
            <sz val="9"/>
            <color indexed="81"/>
            <rFont val="Tahoma"/>
            <family val="2"/>
          </rPr>
          <t>For Team Championship purposes only.</t>
        </r>
      </text>
    </comment>
    <comment ref="S152"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52" authorId="0">
      <text>
        <r>
          <rPr>
            <sz val="9"/>
            <color indexed="81"/>
            <rFont val="Tahoma"/>
            <family val="2"/>
          </rPr>
          <t>HIGHER number wins.
"If the tie still remains, the competitor with a higher mean value of the two invalid scores shall be placed higher." 
If tie remains, refer to Tiebreaker 3.</t>
        </r>
      </text>
    </comment>
    <comment ref="U152"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64" authorId="0">
      <text>
        <r>
          <rPr>
            <sz val="9"/>
            <color indexed="81"/>
            <rFont val="Tahoma"/>
            <family val="2"/>
          </rPr>
          <t>For Team Championship purposes only.</t>
        </r>
      </text>
    </comment>
    <comment ref="S16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64" authorId="0">
      <text>
        <r>
          <rPr>
            <sz val="9"/>
            <color indexed="81"/>
            <rFont val="Tahoma"/>
            <family val="2"/>
          </rPr>
          <t>HIGHER number wins.
"If the tie still remains, the competitor with a higher mean value of the two invalid scores shall be placed higher." 
If tie remains, refer to Tiebreaker 3.</t>
        </r>
      </text>
    </comment>
    <comment ref="U16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70" authorId="0">
      <text>
        <r>
          <rPr>
            <sz val="9"/>
            <color indexed="81"/>
            <rFont val="Tahoma"/>
            <family val="2"/>
          </rPr>
          <t>For Team Championship purposes only.</t>
        </r>
      </text>
    </comment>
    <comment ref="S170"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70" authorId="0">
      <text>
        <r>
          <rPr>
            <sz val="9"/>
            <color indexed="81"/>
            <rFont val="Tahoma"/>
            <family val="2"/>
          </rPr>
          <t>HIGHER number wins.
"If the tie still remains, the competitor with a higher mean value of the two invalid scores shall be placed higher." 
If tie remains, refer to Tiebreaker 3.</t>
        </r>
      </text>
    </comment>
    <comment ref="U170"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83" authorId="0">
      <text>
        <r>
          <rPr>
            <sz val="9"/>
            <color indexed="81"/>
            <rFont val="Tahoma"/>
            <family val="2"/>
          </rPr>
          <t>For Team Championship purposes only.</t>
        </r>
      </text>
    </comment>
    <comment ref="S183"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83" authorId="0">
      <text>
        <r>
          <rPr>
            <sz val="9"/>
            <color indexed="81"/>
            <rFont val="Tahoma"/>
            <family val="2"/>
          </rPr>
          <t>HIGHER number wins.
"If the tie still remains, the competitor with a higher mean value of the two invalid scores shall be placed higher." 
If tie remains, refer to Tiebreaker 3.</t>
        </r>
      </text>
    </comment>
    <comment ref="U183"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90" authorId="0">
      <text>
        <r>
          <rPr>
            <sz val="9"/>
            <color indexed="81"/>
            <rFont val="Tahoma"/>
            <family val="2"/>
          </rPr>
          <t>For Team Championship purposes only.</t>
        </r>
      </text>
    </comment>
    <comment ref="S190"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90" authorId="0">
      <text>
        <r>
          <rPr>
            <sz val="9"/>
            <color indexed="81"/>
            <rFont val="Tahoma"/>
            <family val="2"/>
          </rPr>
          <t>HIGHER number wins.
"If the tie still remains, the competitor with a higher mean value of the two invalid scores shall be placed higher." 
If tie remains, refer to Tiebreaker 3.</t>
        </r>
      </text>
    </comment>
    <comment ref="U190"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03" authorId="0">
      <text>
        <r>
          <rPr>
            <sz val="9"/>
            <color indexed="81"/>
            <rFont val="Tahoma"/>
            <family val="2"/>
          </rPr>
          <t>For Team Championship purposes only.</t>
        </r>
      </text>
    </comment>
    <comment ref="S203"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03" authorId="0">
      <text>
        <r>
          <rPr>
            <sz val="9"/>
            <color indexed="81"/>
            <rFont val="Tahoma"/>
            <family val="2"/>
          </rPr>
          <t>HIGHER number wins.
"If the tie still remains, the competitor with a higher mean value of the two invalid scores shall be placed higher." 
If tie remains, refer to Tiebreaker 3.</t>
        </r>
      </text>
    </comment>
    <comment ref="U203"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10" authorId="0">
      <text>
        <r>
          <rPr>
            <sz val="9"/>
            <color indexed="81"/>
            <rFont val="Tahoma"/>
            <family val="2"/>
          </rPr>
          <t>For Team Championship purposes only.</t>
        </r>
      </text>
    </comment>
    <comment ref="S210"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10" authorId="0">
      <text>
        <r>
          <rPr>
            <sz val="9"/>
            <color indexed="81"/>
            <rFont val="Tahoma"/>
            <family val="2"/>
          </rPr>
          <t>HIGHER number wins.
"If the tie still remains, the competitor with a higher mean value of the two invalid scores shall be placed higher." 
If tie remains, refer to Tiebreaker 3.</t>
        </r>
      </text>
    </comment>
    <comment ref="U210"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18" authorId="0">
      <text>
        <r>
          <rPr>
            <sz val="9"/>
            <color indexed="81"/>
            <rFont val="Tahoma"/>
            <family val="2"/>
          </rPr>
          <t>For Team Championship purposes only.</t>
        </r>
      </text>
    </comment>
    <comment ref="S218"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18" authorId="0">
      <text>
        <r>
          <rPr>
            <sz val="9"/>
            <color indexed="81"/>
            <rFont val="Tahoma"/>
            <family val="2"/>
          </rPr>
          <t>HIGHER number wins.
"If the tie still remains, the competitor with a higher mean value of the two invalid scores shall be placed higher." 
If tie remains, refer to Tiebreaker 3.</t>
        </r>
      </text>
    </comment>
    <comment ref="U218"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28" authorId="0">
      <text>
        <r>
          <rPr>
            <sz val="9"/>
            <color indexed="81"/>
            <rFont val="Tahoma"/>
            <family val="2"/>
          </rPr>
          <t>For Team Championship purposes only.</t>
        </r>
      </text>
    </comment>
    <comment ref="S228"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28" authorId="0">
      <text>
        <r>
          <rPr>
            <sz val="9"/>
            <color indexed="81"/>
            <rFont val="Tahoma"/>
            <family val="2"/>
          </rPr>
          <t>HIGHER number wins.
"If the tie still remains, the competitor with a higher mean value of the two invalid scores shall be placed higher." 
If tie remains, refer to Tiebreaker 3.</t>
        </r>
      </text>
    </comment>
    <comment ref="U228"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33" authorId="0">
      <text>
        <r>
          <rPr>
            <sz val="9"/>
            <color indexed="81"/>
            <rFont val="Tahoma"/>
            <family val="2"/>
          </rPr>
          <t>For Team Championship purposes only.</t>
        </r>
      </text>
    </comment>
    <comment ref="S233"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33" authorId="0">
      <text>
        <r>
          <rPr>
            <sz val="9"/>
            <color indexed="81"/>
            <rFont val="Tahoma"/>
            <family val="2"/>
          </rPr>
          <t>HIGHER number wins.
"If the tie still remains, the competitor with a higher mean value of the two invalid scores shall be placed higher." 
If tie remains, refer to Tiebreaker 3.</t>
        </r>
      </text>
    </comment>
    <comment ref="U233"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39" authorId="0">
      <text>
        <r>
          <rPr>
            <sz val="9"/>
            <color indexed="81"/>
            <rFont val="Tahoma"/>
            <family val="2"/>
          </rPr>
          <t>For Team Championship purposes only.</t>
        </r>
      </text>
    </comment>
    <comment ref="S239"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39" authorId="0">
      <text>
        <r>
          <rPr>
            <sz val="9"/>
            <color indexed="81"/>
            <rFont val="Tahoma"/>
            <family val="2"/>
          </rPr>
          <t>HIGHER number wins.
"If the tie still remains, the competitor with a higher mean value of the two invalid scores shall be placed higher." 
If tie remains, refer to Tiebreaker 3.</t>
        </r>
      </text>
    </comment>
    <comment ref="U239"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List>
</comments>
</file>

<file path=xl/comments3.xml><?xml version="1.0" encoding="utf-8"?>
<comments xmlns="http://schemas.openxmlformats.org/spreadsheetml/2006/main">
  <authors>
    <author>Sue Ann</author>
  </authors>
  <commentList>
    <comment ref="Q4" authorId="0">
      <text>
        <r>
          <rPr>
            <sz val="9"/>
            <color indexed="81"/>
            <rFont val="Tahoma"/>
            <family val="2"/>
          </rPr>
          <t>For Team Championship purposes only.</t>
        </r>
      </text>
    </comment>
    <comment ref="S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4" authorId="0">
      <text>
        <r>
          <rPr>
            <sz val="9"/>
            <color indexed="81"/>
            <rFont val="Tahoma"/>
            <family val="2"/>
          </rPr>
          <t>HIGHER number wins.
"If the tie still remains, the competitor with a higher mean value of the two invalid scores shall be placed higher." 
If tie remains, refer to Tiebreaker 3.</t>
        </r>
      </text>
    </comment>
    <comment ref="U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9" authorId="0">
      <text>
        <r>
          <rPr>
            <sz val="9"/>
            <color indexed="81"/>
            <rFont val="Tahoma"/>
            <family val="2"/>
          </rPr>
          <t>For Team Championship purposes only.</t>
        </r>
      </text>
    </comment>
    <comment ref="S29"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9" authorId="0">
      <text>
        <r>
          <rPr>
            <sz val="9"/>
            <color indexed="81"/>
            <rFont val="Tahoma"/>
            <family val="2"/>
          </rPr>
          <t>HIGHER number wins.
"If the tie still remains, the competitor with a higher mean value of the two invalid scores shall be placed higher." 
If tie remains, refer to Tiebreaker 3.</t>
        </r>
      </text>
    </comment>
    <comment ref="U29"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45" authorId="0">
      <text>
        <r>
          <rPr>
            <sz val="9"/>
            <color indexed="81"/>
            <rFont val="Tahoma"/>
            <family val="2"/>
          </rPr>
          <t>For Team Championship purposes only.</t>
        </r>
      </text>
    </comment>
    <comment ref="S45"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45" authorId="0">
      <text>
        <r>
          <rPr>
            <sz val="9"/>
            <color indexed="81"/>
            <rFont val="Tahoma"/>
            <family val="2"/>
          </rPr>
          <t>HIGHER number wins.
"If the tie still remains, the competitor with a higher mean value of the two invalid scores shall be placed higher." 
If tie remains, refer to Tiebreaker 3.</t>
        </r>
      </text>
    </comment>
    <comment ref="U45"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54" authorId="0">
      <text>
        <r>
          <rPr>
            <sz val="9"/>
            <color indexed="81"/>
            <rFont val="Tahoma"/>
            <family val="2"/>
          </rPr>
          <t>For Team Championship purposes only.</t>
        </r>
      </text>
    </comment>
    <comment ref="S5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54" authorId="0">
      <text>
        <r>
          <rPr>
            <sz val="9"/>
            <color indexed="81"/>
            <rFont val="Tahoma"/>
            <family val="2"/>
          </rPr>
          <t>HIGHER number wins.
"If the tie still remains, the competitor with a higher mean value of the two invalid scores shall be placed higher." 
If tie remains, refer to Tiebreaker 3.</t>
        </r>
      </text>
    </comment>
    <comment ref="U5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60" authorId="0">
      <text>
        <r>
          <rPr>
            <sz val="9"/>
            <color indexed="81"/>
            <rFont val="Tahoma"/>
            <family val="2"/>
          </rPr>
          <t>For Team Championship purposes only.</t>
        </r>
      </text>
    </comment>
    <comment ref="S60"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60" authorId="0">
      <text>
        <r>
          <rPr>
            <sz val="9"/>
            <color indexed="81"/>
            <rFont val="Tahoma"/>
            <family val="2"/>
          </rPr>
          <t>HIGHER number wins.
"If the tie still remains, the competitor with a higher mean value of the two invalid scores shall be placed higher." 
If tie remains, refer to Tiebreaker 3.</t>
        </r>
      </text>
    </comment>
    <comment ref="U60"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68" authorId="0">
      <text>
        <r>
          <rPr>
            <sz val="9"/>
            <color indexed="81"/>
            <rFont val="Tahoma"/>
            <family val="2"/>
          </rPr>
          <t>For Team Championship purposes only.</t>
        </r>
      </text>
    </comment>
    <comment ref="S68"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68" authorId="0">
      <text>
        <r>
          <rPr>
            <sz val="9"/>
            <color indexed="81"/>
            <rFont val="Tahoma"/>
            <family val="2"/>
          </rPr>
          <t>HIGHER number wins.
"If the tie still remains, the competitor with a higher mean value of the two invalid scores shall be placed higher." 
If tie remains, refer to Tiebreaker 3.</t>
        </r>
      </text>
    </comment>
    <comment ref="U68"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75" authorId="0">
      <text>
        <r>
          <rPr>
            <sz val="9"/>
            <color indexed="81"/>
            <rFont val="Tahoma"/>
            <family val="2"/>
          </rPr>
          <t>For Team Championship purposes only.</t>
        </r>
      </text>
    </comment>
    <comment ref="S75"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75" authorId="0">
      <text>
        <r>
          <rPr>
            <sz val="9"/>
            <color indexed="81"/>
            <rFont val="Tahoma"/>
            <family val="2"/>
          </rPr>
          <t>HIGHER number wins.
"If the tie still remains, the competitor with a higher mean value of the two invalid scores shall be placed higher." 
If tie remains, refer to Tiebreaker 3.</t>
        </r>
      </text>
    </comment>
    <comment ref="U75"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84" authorId="0">
      <text>
        <r>
          <rPr>
            <sz val="9"/>
            <color indexed="81"/>
            <rFont val="Tahoma"/>
            <family val="2"/>
          </rPr>
          <t>For Team Championship purposes only.</t>
        </r>
      </text>
    </comment>
    <comment ref="S8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84" authorId="0">
      <text>
        <r>
          <rPr>
            <sz val="9"/>
            <color indexed="81"/>
            <rFont val="Tahoma"/>
            <family val="2"/>
          </rPr>
          <t>HIGHER number wins.
"If the tie still remains, the competitor with a higher mean value of the two invalid scores shall be placed higher." 
If tie remains, refer to Tiebreaker 3.</t>
        </r>
      </text>
    </comment>
    <comment ref="U8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90" authorId="0">
      <text>
        <r>
          <rPr>
            <sz val="9"/>
            <color indexed="81"/>
            <rFont val="Tahoma"/>
            <family val="2"/>
          </rPr>
          <t>For Team Championship purposes only.</t>
        </r>
      </text>
    </comment>
    <comment ref="S90"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90" authorId="0">
      <text>
        <r>
          <rPr>
            <sz val="9"/>
            <color indexed="81"/>
            <rFont val="Tahoma"/>
            <family val="2"/>
          </rPr>
          <t>HIGHER number wins.
"If the tie still remains, the competitor with a higher mean value of the two invalid scores shall be placed higher." 
If tie remains, refer to Tiebreaker 3.</t>
        </r>
      </text>
    </comment>
    <comment ref="U90"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98" authorId="0">
      <text>
        <r>
          <rPr>
            <sz val="9"/>
            <color indexed="81"/>
            <rFont val="Tahoma"/>
            <family val="2"/>
          </rPr>
          <t>For Team Championship purposes only.</t>
        </r>
      </text>
    </comment>
    <comment ref="S98"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98" authorId="0">
      <text>
        <r>
          <rPr>
            <sz val="9"/>
            <color indexed="81"/>
            <rFont val="Tahoma"/>
            <family val="2"/>
          </rPr>
          <t>HIGHER number wins.
"If the tie still remains, the competitor with a higher mean value of the two invalid scores shall be placed higher." 
If tie remains, refer to Tiebreaker 3.</t>
        </r>
      </text>
    </comment>
    <comment ref="U98"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04" authorId="0">
      <text>
        <r>
          <rPr>
            <sz val="9"/>
            <color indexed="81"/>
            <rFont val="Tahoma"/>
            <family val="2"/>
          </rPr>
          <t>For Team Championship purposes only.</t>
        </r>
      </text>
    </comment>
    <comment ref="S10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04" authorId="0">
      <text>
        <r>
          <rPr>
            <sz val="9"/>
            <color indexed="81"/>
            <rFont val="Tahoma"/>
            <family val="2"/>
          </rPr>
          <t>HIGHER number wins.
"If the tie still remains, the competitor with a higher mean value of the two invalid scores shall be placed higher." 
If tie remains, refer to Tiebreaker 3.</t>
        </r>
      </text>
    </comment>
    <comment ref="U10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09" authorId="0">
      <text>
        <r>
          <rPr>
            <sz val="9"/>
            <color indexed="81"/>
            <rFont val="Tahoma"/>
            <family val="2"/>
          </rPr>
          <t>For Team Championship purposes only.</t>
        </r>
      </text>
    </comment>
    <comment ref="S109"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09" authorId="0">
      <text>
        <r>
          <rPr>
            <sz val="9"/>
            <color indexed="81"/>
            <rFont val="Tahoma"/>
            <family val="2"/>
          </rPr>
          <t>HIGHER number wins.
"If the tie still remains, the competitor with a higher mean value of the two invalid scores shall be placed higher." 
If tie remains, refer to Tiebreaker 3.</t>
        </r>
      </text>
    </comment>
    <comment ref="U109"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14" authorId="0">
      <text>
        <r>
          <rPr>
            <sz val="9"/>
            <color indexed="81"/>
            <rFont val="Tahoma"/>
            <family val="2"/>
          </rPr>
          <t>For Team Championship purposes only.</t>
        </r>
      </text>
    </comment>
    <comment ref="S11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14" authorId="0">
      <text>
        <r>
          <rPr>
            <sz val="9"/>
            <color indexed="81"/>
            <rFont val="Tahoma"/>
            <family val="2"/>
          </rPr>
          <t>HIGHER number wins.
"If the tie still remains, the competitor with a higher mean value of the two invalid scores shall be placed higher." 
If tie remains, refer to Tiebreaker 3.</t>
        </r>
      </text>
    </comment>
    <comment ref="U11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19" authorId="0">
      <text>
        <r>
          <rPr>
            <sz val="9"/>
            <color indexed="81"/>
            <rFont val="Tahoma"/>
            <family val="2"/>
          </rPr>
          <t>For Team Championship purposes only.</t>
        </r>
      </text>
    </comment>
    <comment ref="S119"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19" authorId="0">
      <text>
        <r>
          <rPr>
            <sz val="9"/>
            <color indexed="81"/>
            <rFont val="Tahoma"/>
            <family val="2"/>
          </rPr>
          <t>HIGHER number wins.
"If the tie still remains, the competitor with a higher mean value of the two invalid scores shall be placed higher." 
If tie remains, refer to Tiebreaker 3.</t>
        </r>
      </text>
    </comment>
    <comment ref="U119"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27" authorId="0">
      <text>
        <r>
          <rPr>
            <sz val="9"/>
            <color indexed="81"/>
            <rFont val="Tahoma"/>
            <family val="2"/>
          </rPr>
          <t>For Team Championship purposes only.</t>
        </r>
      </text>
    </comment>
    <comment ref="S127"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27" authorId="0">
      <text>
        <r>
          <rPr>
            <sz val="9"/>
            <color indexed="81"/>
            <rFont val="Tahoma"/>
            <family val="2"/>
          </rPr>
          <t>HIGHER number wins.
"If the tie still remains, the competitor with a higher mean value of the two invalid scores shall be placed higher." 
If tie remains, refer to Tiebreaker 3.</t>
        </r>
      </text>
    </comment>
    <comment ref="U127"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33" authorId="0">
      <text>
        <r>
          <rPr>
            <sz val="9"/>
            <color indexed="81"/>
            <rFont val="Tahoma"/>
            <family val="2"/>
          </rPr>
          <t>For Team Championship purposes only.</t>
        </r>
      </text>
    </comment>
    <comment ref="S133"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33" authorId="0">
      <text>
        <r>
          <rPr>
            <sz val="9"/>
            <color indexed="81"/>
            <rFont val="Tahoma"/>
            <family val="2"/>
          </rPr>
          <t>HIGHER number wins.
"If the tie still remains, the competitor with a higher mean value of the two invalid scores shall be placed higher." 
If tie remains, refer to Tiebreaker 3.</t>
        </r>
      </text>
    </comment>
    <comment ref="U133"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40" authorId="0">
      <text>
        <r>
          <rPr>
            <sz val="9"/>
            <color indexed="81"/>
            <rFont val="Tahoma"/>
            <family val="2"/>
          </rPr>
          <t>For Team Championship purposes only.</t>
        </r>
      </text>
    </comment>
    <comment ref="S140"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40" authorId="0">
      <text>
        <r>
          <rPr>
            <sz val="9"/>
            <color indexed="81"/>
            <rFont val="Tahoma"/>
            <family val="2"/>
          </rPr>
          <t>HIGHER number wins.
"If the tie still remains, the competitor with a higher mean value of the two invalid scores shall be placed higher." 
If tie remains, refer to Tiebreaker 3.</t>
        </r>
      </text>
    </comment>
    <comment ref="U140"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45" authorId="0">
      <text>
        <r>
          <rPr>
            <sz val="9"/>
            <color indexed="81"/>
            <rFont val="Tahoma"/>
            <family val="2"/>
          </rPr>
          <t>For Team Championship purposes only.</t>
        </r>
      </text>
    </comment>
    <comment ref="S145"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45" authorId="0">
      <text>
        <r>
          <rPr>
            <sz val="9"/>
            <color indexed="81"/>
            <rFont val="Tahoma"/>
            <family val="2"/>
          </rPr>
          <t>HIGHER number wins.
"If the tie still remains, the competitor with a higher mean value of the two invalid scores shall be placed higher." 
If tie remains, refer to Tiebreaker 3.</t>
        </r>
      </text>
    </comment>
    <comment ref="U145"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53" authorId="0">
      <text>
        <r>
          <rPr>
            <sz val="9"/>
            <color indexed="81"/>
            <rFont val="Tahoma"/>
            <family val="2"/>
          </rPr>
          <t>For Team Championship purposes only.</t>
        </r>
      </text>
    </comment>
    <comment ref="S153"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53" authorId="0">
      <text>
        <r>
          <rPr>
            <sz val="9"/>
            <color indexed="81"/>
            <rFont val="Tahoma"/>
            <family val="2"/>
          </rPr>
          <t>HIGHER number wins.
"If the tie still remains, the competitor with a higher mean value of the two invalid scores shall be placed higher." 
If tie remains, refer to Tiebreaker 3.</t>
        </r>
      </text>
    </comment>
    <comment ref="U153"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61" authorId="0">
      <text>
        <r>
          <rPr>
            <sz val="9"/>
            <color indexed="81"/>
            <rFont val="Tahoma"/>
            <family val="2"/>
          </rPr>
          <t>For Team Championship purposes only.</t>
        </r>
      </text>
    </comment>
    <comment ref="S161"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61" authorId="0">
      <text>
        <r>
          <rPr>
            <sz val="9"/>
            <color indexed="81"/>
            <rFont val="Tahoma"/>
            <family val="2"/>
          </rPr>
          <t>HIGHER number wins.
"If the tie still remains, the competitor with a higher mean value of the two invalid scores shall be placed higher." 
If tie remains, refer to Tiebreaker 3.</t>
        </r>
      </text>
    </comment>
    <comment ref="U161"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68" authorId="0">
      <text>
        <r>
          <rPr>
            <sz val="9"/>
            <color indexed="81"/>
            <rFont val="Tahoma"/>
            <family val="2"/>
          </rPr>
          <t>For Team Championship purposes only.</t>
        </r>
      </text>
    </comment>
    <comment ref="S168"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68" authorId="0">
      <text>
        <r>
          <rPr>
            <sz val="9"/>
            <color indexed="81"/>
            <rFont val="Tahoma"/>
            <family val="2"/>
          </rPr>
          <t>HIGHER number wins.
"If the tie still remains, the competitor with a higher mean value of the two invalid scores shall be placed higher." 
If tie remains, refer to Tiebreaker 3.</t>
        </r>
      </text>
    </comment>
    <comment ref="U168"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80" authorId="0">
      <text>
        <r>
          <rPr>
            <sz val="9"/>
            <color indexed="81"/>
            <rFont val="Tahoma"/>
            <family val="2"/>
          </rPr>
          <t>For Team Championship purposes only.</t>
        </r>
      </text>
    </comment>
    <comment ref="S180"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80" authorId="0">
      <text>
        <r>
          <rPr>
            <sz val="9"/>
            <color indexed="81"/>
            <rFont val="Tahoma"/>
            <family val="2"/>
          </rPr>
          <t>HIGHER number wins.
"If the tie still remains, the competitor with a higher mean value of the two invalid scores shall be placed higher." 
If tie remains, refer to Tiebreaker 3.</t>
        </r>
      </text>
    </comment>
    <comment ref="U180"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86" authorId="0">
      <text>
        <r>
          <rPr>
            <sz val="9"/>
            <color indexed="81"/>
            <rFont val="Tahoma"/>
            <family val="2"/>
          </rPr>
          <t>For Team Championship purposes only.</t>
        </r>
      </text>
    </comment>
    <comment ref="S186"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86" authorId="0">
      <text>
        <r>
          <rPr>
            <sz val="9"/>
            <color indexed="81"/>
            <rFont val="Tahoma"/>
            <family val="2"/>
          </rPr>
          <t>HIGHER number wins.
"If the tie still remains, the competitor with a higher mean value of the two invalid scores shall be placed higher." 
If tie remains, refer to Tiebreaker 3.</t>
        </r>
      </text>
    </comment>
    <comment ref="U186"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91" authorId="0">
      <text>
        <r>
          <rPr>
            <sz val="9"/>
            <color indexed="81"/>
            <rFont val="Tahoma"/>
            <family val="2"/>
          </rPr>
          <t>For Team Championship purposes only.</t>
        </r>
      </text>
    </comment>
    <comment ref="S191"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191" authorId="0">
      <text>
        <r>
          <rPr>
            <sz val="9"/>
            <color indexed="81"/>
            <rFont val="Tahoma"/>
            <family val="2"/>
          </rPr>
          <t>HIGHER number wins.
"If the tie still remains, the competitor with a higher mean value of the two invalid scores shall be placed higher." 
If tie remains, refer to Tiebreaker 3.</t>
        </r>
      </text>
    </comment>
    <comment ref="U191"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196" authorId="0">
      <text>
        <r>
          <rPr>
            <b/>
            <sz val="9"/>
            <color indexed="81"/>
            <rFont val="Tahoma"/>
            <family val="2"/>
          </rPr>
          <t>For TeamPlace purposes only.</t>
        </r>
      </text>
    </comment>
    <comment ref="Q200" authorId="0">
      <text>
        <r>
          <rPr>
            <sz val="9"/>
            <color indexed="81"/>
            <rFont val="Tahoma"/>
            <family val="2"/>
          </rPr>
          <t>For Team Championship purposes only.</t>
        </r>
      </text>
    </comment>
    <comment ref="S200"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00" authorId="0">
      <text>
        <r>
          <rPr>
            <sz val="9"/>
            <color indexed="81"/>
            <rFont val="Tahoma"/>
            <family val="2"/>
          </rPr>
          <t>HIGHER number wins.
"If the tie still remains, the competitor with a higher mean value of the two invalid scores shall be placed higher." 
If tie remains, refer to Tiebreaker 3.</t>
        </r>
      </text>
    </comment>
    <comment ref="U200"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05" authorId="0">
      <text>
        <r>
          <rPr>
            <sz val="9"/>
            <color indexed="81"/>
            <rFont val="Tahoma"/>
            <family val="2"/>
          </rPr>
          <t>For Team Championship purposes only.</t>
        </r>
      </text>
    </comment>
    <comment ref="S205"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05" authorId="0">
      <text>
        <r>
          <rPr>
            <sz val="9"/>
            <color indexed="81"/>
            <rFont val="Tahoma"/>
            <family val="2"/>
          </rPr>
          <t>HIGHER number wins.
"If the tie still remains, the competitor with a higher mean value of the two invalid scores shall be placed higher." 
If tie remains, refer to Tiebreaker 3.</t>
        </r>
      </text>
    </comment>
    <comment ref="U205"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16" authorId="0">
      <text>
        <r>
          <rPr>
            <sz val="9"/>
            <color indexed="81"/>
            <rFont val="Tahoma"/>
            <family val="2"/>
          </rPr>
          <t>For Team Championship purposes only.</t>
        </r>
      </text>
    </comment>
    <comment ref="S216"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16" authorId="0">
      <text>
        <r>
          <rPr>
            <sz val="9"/>
            <color indexed="81"/>
            <rFont val="Tahoma"/>
            <family val="2"/>
          </rPr>
          <t>HIGHER number wins.
"If the tie still remains, the competitor with a higher mean value of the two invalid scores shall be placed higher." 
If tie remains, refer to Tiebreaker 3.</t>
        </r>
      </text>
    </comment>
    <comment ref="U216"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21" authorId="0">
      <text>
        <r>
          <rPr>
            <sz val="9"/>
            <color indexed="81"/>
            <rFont val="Tahoma"/>
            <family val="2"/>
          </rPr>
          <t>For Team Championship purposes only.</t>
        </r>
      </text>
    </comment>
    <comment ref="S221"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21" authorId="0">
      <text>
        <r>
          <rPr>
            <sz val="9"/>
            <color indexed="81"/>
            <rFont val="Tahoma"/>
            <family val="2"/>
          </rPr>
          <t>HIGHER number wins.
"If the tie still remains, the competitor with a higher mean value of the two invalid scores shall be placed higher." 
If tie remains, refer to Tiebreaker 3.</t>
        </r>
      </text>
    </comment>
    <comment ref="U221"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28" authorId="0">
      <text>
        <r>
          <rPr>
            <sz val="9"/>
            <color indexed="81"/>
            <rFont val="Tahoma"/>
            <family val="2"/>
          </rPr>
          <t>For Team Championship purposes only.</t>
        </r>
      </text>
    </comment>
    <comment ref="S228"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28" authorId="0">
      <text>
        <r>
          <rPr>
            <sz val="9"/>
            <color indexed="81"/>
            <rFont val="Tahoma"/>
            <family val="2"/>
          </rPr>
          <t>HIGHER number wins.
"If the tie still remains, the competitor with a higher mean value of the two invalid scores shall be placed higher." 
If tie remains, refer to Tiebreaker 3.</t>
        </r>
      </text>
    </comment>
    <comment ref="U228"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34" authorId="0">
      <text>
        <r>
          <rPr>
            <sz val="9"/>
            <color indexed="81"/>
            <rFont val="Tahoma"/>
            <family val="2"/>
          </rPr>
          <t>For Team Championship purposes only.</t>
        </r>
      </text>
    </comment>
    <comment ref="S234"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34" authorId="0">
      <text>
        <r>
          <rPr>
            <sz val="9"/>
            <color indexed="81"/>
            <rFont val="Tahoma"/>
            <family val="2"/>
          </rPr>
          <t>HIGHER number wins.
"If the tie still remains, the competitor with a higher mean value of the two invalid scores shall be placed higher." 
If tie remains, refer to Tiebreaker 3.</t>
        </r>
      </text>
    </comment>
    <comment ref="U234"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40" authorId="0">
      <text>
        <r>
          <rPr>
            <sz val="9"/>
            <color indexed="81"/>
            <rFont val="Tahoma"/>
            <family val="2"/>
          </rPr>
          <t>For Team Championship purposes only.</t>
        </r>
      </text>
    </comment>
    <comment ref="S240"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40" authorId="0">
      <text>
        <r>
          <rPr>
            <sz val="9"/>
            <color indexed="81"/>
            <rFont val="Tahoma"/>
            <family val="2"/>
          </rPr>
          <t>HIGHER number wins.
"If the tie still remains, the competitor with a higher mean value of the two invalid scores shall be placed higher." 
If tie remains, refer to Tiebreaker 3.</t>
        </r>
      </text>
    </comment>
    <comment ref="U240"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46" authorId="0">
      <text>
        <r>
          <rPr>
            <sz val="9"/>
            <color indexed="81"/>
            <rFont val="Tahoma"/>
            <family val="2"/>
          </rPr>
          <t>For Team Championship purposes only.</t>
        </r>
      </text>
    </comment>
    <comment ref="S246"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46" authorId="0">
      <text>
        <r>
          <rPr>
            <sz val="9"/>
            <color indexed="81"/>
            <rFont val="Tahoma"/>
            <family val="2"/>
          </rPr>
          <t>HIGHER number wins.
"If the tie still remains, the competitor with a higher mean value of the two invalid scores shall be placed higher." 
If tie remains, refer to Tiebreaker 3.</t>
        </r>
      </text>
    </comment>
    <comment ref="U246"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 ref="Q252" authorId="0">
      <text>
        <r>
          <rPr>
            <sz val="9"/>
            <color indexed="81"/>
            <rFont val="Tahoma"/>
            <family val="2"/>
          </rPr>
          <t>For Team Championship purposes only.</t>
        </r>
      </text>
    </comment>
    <comment ref="S252" authorId="0">
      <text>
        <r>
          <rPr>
            <sz val="9"/>
            <color indexed="81"/>
            <rFont val="Tahoma"/>
            <family val="2"/>
          </rPr>
          <t>LOWER number wins.
"The competitor whose mean value of the two invalid scores comes closer to the average of the valid scores shall be placed higher."
If tie remains, refer to Tiebreaker 2.</t>
        </r>
      </text>
    </comment>
    <comment ref="T252" authorId="0">
      <text>
        <r>
          <rPr>
            <sz val="9"/>
            <color indexed="81"/>
            <rFont val="Tahoma"/>
            <family val="2"/>
          </rPr>
          <t>HIGHER number wins.
"If the tie still remains, the competitor with a higher mean value of the two invalid scores shall be placed higher." 
If tie remains, refer to Tiebreaker 3.</t>
        </r>
      </text>
    </comment>
    <comment ref="U252" authorId="0">
      <text>
        <r>
          <rPr>
            <sz val="9"/>
            <color indexed="81"/>
            <rFont val="Tahoma"/>
            <family val="2"/>
          </rPr>
          <t>HIGHER number wins.
"If the tie still remains, the competitor whose lower invalid score is higher shall be placed higher." 
If tie remains, competitors will share and next place will be left vacant.</t>
        </r>
      </text>
    </comment>
  </commentList>
</comments>
</file>

<file path=xl/comments4.xml><?xml version="1.0" encoding="utf-8"?>
<comments xmlns="http://schemas.openxmlformats.org/spreadsheetml/2006/main">
  <authors>
    <author>Sue Ann</author>
  </authors>
  <commentList>
    <comment ref="R4" authorId="0">
      <text>
        <r>
          <rPr>
            <sz val="9"/>
            <color indexed="81"/>
            <rFont val="Tahoma"/>
            <family val="2"/>
          </rPr>
          <t>For Team Championship purposes only.</t>
        </r>
      </text>
    </comment>
    <comment ref="R8" authorId="0">
      <text>
        <r>
          <rPr>
            <sz val="9"/>
            <color indexed="81"/>
            <rFont val="Tahoma"/>
            <family val="2"/>
          </rPr>
          <t>For Team Championship purposes only.</t>
        </r>
      </text>
    </comment>
    <comment ref="R13" authorId="0">
      <text>
        <r>
          <rPr>
            <sz val="9"/>
            <color indexed="81"/>
            <rFont val="Tahoma"/>
            <family val="2"/>
          </rPr>
          <t>For Team Championship purposes only.</t>
        </r>
      </text>
    </comment>
  </commentList>
</comments>
</file>

<file path=xl/comments5.xml><?xml version="1.0" encoding="utf-8"?>
<comments xmlns="http://schemas.openxmlformats.org/spreadsheetml/2006/main">
  <authors>
    <author>Sue Ann</author>
  </authors>
  <commentList>
    <comment ref="T3" authorId="0">
      <text>
        <r>
          <rPr>
            <sz val="9"/>
            <color indexed="81"/>
            <rFont val="Tahoma"/>
            <family val="2"/>
          </rPr>
          <t>For Team Championship purposes only.</t>
        </r>
      </text>
    </comment>
  </commentList>
</comments>
</file>

<file path=xl/comments6.xml><?xml version="1.0" encoding="utf-8"?>
<comments xmlns="http://schemas.openxmlformats.org/spreadsheetml/2006/main">
  <authors>
    <author>Sue Ann</author>
  </authors>
  <commentList>
    <comment ref="M3" authorId="0">
      <text>
        <r>
          <rPr>
            <sz val="9"/>
            <color indexed="81"/>
            <rFont val="Tahoma"/>
            <family val="2"/>
          </rPr>
          <t>"In the event of a tie in the Team score, the team with the most first "Team Places" (of all events competed 
by the team members) will win. If the tie still remains, the team with the most second "Team Places" will win.</t>
        </r>
      </text>
    </comment>
  </commentList>
</comments>
</file>

<file path=xl/comments7.xml><?xml version="1.0" encoding="utf-8"?>
<comments xmlns="http://schemas.openxmlformats.org/spreadsheetml/2006/main">
  <authors>
    <author>Sue Ann</author>
  </authors>
  <commentList>
    <comment ref="AF4" authorId="0">
      <text>
        <r>
          <rPr>
            <sz val="9"/>
            <color indexed="81"/>
            <rFont val="Tahoma"/>
            <family val="2"/>
          </rPr>
          <t>"Should more than one athlete have the highest sum, the award will be given to the athlete who has the highest combined scores of their four qualifying events.
First condition satisfied settles the award. If a tie remains even beyond those comparisons, the award is given the athlete who beat the other in a division where both athletes competed. 
If a tie still remains, the award is given to the athlete with the highest point sum from ALL the divisions the competitor competed in.
If the tie still remains the judges' scores for all events each competitor participated in will be summed.</t>
        </r>
      </text>
    </comment>
    <comment ref="AF18" authorId="0">
      <text>
        <r>
          <rPr>
            <sz val="9"/>
            <color indexed="81"/>
            <rFont val="Tahoma"/>
            <family val="2"/>
          </rPr>
          <t>"Should more than one athlete have the highest sum, the award will be given to the athlete who has the highest combined scores of their four qualifying events.
First condition satisfied settles the award. If a tie remains even beyond those comparisons, the award is given the athlete who beat the other in a division where both athletes competed. 
If a tie still remains, the award is given to the athlete with the highest point sum from ALL the divisions the competitor competed in.
If the tie still remains the judges' scores for all events each competitor participated in will be summed.</t>
        </r>
      </text>
    </comment>
  </commentList>
</comments>
</file>

<file path=xl/sharedStrings.xml><?xml version="1.0" encoding="utf-8"?>
<sst xmlns="http://schemas.openxmlformats.org/spreadsheetml/2006/main" count="4563" uniqueCount="733">
  <si>
    <t>Ring 1</t>
  </si>
  <si>
    <t>Ring 2</t>
  </si>
  <si>
    <t>First Name</t>
  </si>
  <si>
    <t>Last Name</t>
  </si>
  <si>
    <t>All-Around</t>
  </si>
  <si>
    <t>School</t>
  </si>
  <si>
    <t>Team</t>
  </si>
  <si>
    <t>Level</t>
  </si>
  <si>
    <t>Time</t>
  </si>
  <si>
    <t>Deduction</t>
  </si>
  <si>
    <t>Deduction Reason</t>
  </si>
  <si>
    <t>Score</t>
  </si>
  <si>
    <t>Notes</t>
  </si>
  <si>
    <t>Rank</t>
  </si>
  <si>
    <t>Judge2</t>
  </si>
  <si>
    <t>Judge1</t>
  </si>
  <si>
    <t>Judge3</t>
  </si>
  <si>
    <t>Judge4</t>
  </si>
  <si>
    <t>Judge5</t>
  </si>
  <si>
    <t>Rescore?</t>
  </si>
  <si>
    <t>Diff</t>
  </si>
  <si>
    <t>Kim</t>
  </si>
  <si>
    <t>Changquan</t>
  </si>
  <si>
    <t>Team Name</t>
  </si>
  <si>
    <t>Team Group Set</t>
  </si>
  <si>
    <t>Tang</t>
  </si>
  <si>
    <t>UC Davis</t>
  </si>
  <si>
    <t>Fung</t>
  </si>
  <si>
    <t>Kleinknecht</t>
  </si>
  <si>
    <t>Straightsword</t>
  </si>
  <si>
    <t>Kevan</t>
  </si>
  <si>
    <t>Hom</t>
  </si>
  <si>
    <t>Broadsword</t>
  </si>
  <si>
    <t>Richard</t>
  </si>
  <si>
    <t>Chan</t>
  </si>
  <si>
    <t>Lee</t>
  </si>
  <si>
    <t>Chang</t>
  </si>
  <si>
    <t>Henry</t>
  </si>
  <si>
    <t>Ashley</t>
  </si>
  <si>
    <t>Short</t>
  </si>
  <si>
    <t>Brian</t>
  </si>
  <si>
    <t>Ng</t>
  </si>
  <si>
    <t>Janice</t>
  </si>
  <si>
    <t>Staff</t>
  </si>
  <si>
    <t>Melinda</t>
  </si>
  <si>
    <t>Chen</t>
  </si>
  <si>
    <t>UC Berkeley</t>
  </si>
  <si>
    <t>Tran</t>
  </si>
  <si>
    <t>Nandu</t>
  </si>
  <si>
    <t>Advanced Male Contemporary Open Empty Hand</t>
  </si>
  <si>
    <t>Advanced Female Contemporary Open Empty Hand</t>
  </si>
  <si>
    <t>Advanced Male Contemporary Open Weapon</t>
  </si>
  <si>
    <t>Intermediate Male Traditional Open Empty Hand</t>
  </si>
  <si>
    <t>Intermediate Female Traditional Open Empty Hand</t>
  </si>
  <si>
    <t>John</t>
  </si>
  <si>
    <t>Zhang</t>
  </si>
  <si>
    <t>Alex</t>
  </si>
  <si>
    <t>Stanford A Team</t>
  </si>
  <si>
    <t>Mai</t>
  </si>
  <si>
    <t>Nguyen</t>
  </si>
  <si>
    <t>Matthew</t>
  </si>
  <si>
    <t>Spencer</t>
  </si>
  <si>
    <t>Nanquan</t>
  </si>
  <si>
    <t>Michelle</t>
  </si>
  <si>
    <t>Grau</t>
  </si>
  <si>
    <t>Andrew</t>
  </si>
  <si>
    <t>Zahra</t>
  </si>
  <si>
    <t>Sayyid</t>
  </si>
  <si>
    <t>Crystal</t>
  </si>
  <si>
    <t>Sun</t>
  </si>
  <si>
    <t>Stanford</t>
  </si>
  <si>
    <t>Wang</t>
  </si>
  <si>
    <t>Jeffrey</t>
  </si>
  <si>
    <t>Stonerook</t>
  </si>
  <si>
    <t>Tiffany</t>
  </si>
  <si>
    <t>Sky</t>
  </si>
  <si>
    <t>Patterson</t>
  </si>
  <si>
    <t>Justin</t>
  </si>
  <si>
    <t>Stefan</t>
  </si>
  <si>
    <t>Wojciechowski</t>
  </si>
  <si>
    <t>UCLA</t>
  </si>
  <si>
    <t>Jeff</t>
  </si>
  <si>
    <t>Shirley</t>
  </si>
  <si>
    <t>Jennifer</t>
  </si>
  <si>
    <t>Davin</t>
  </si>
  <si>
    <t>Packer</t>
  </si>
  <si>
    <t>Leu</t>
  </si>
  <si>
    <t>Kenney</t>
  </si>
  <si>
    <t>Hersch</t>
  </si>
  <si>
    <t>Dana</t>
  </si>
  <si>
    <t>Macalanda</t>
  </si>
  <si>
    <t xml:space="preserve">Sherry </t>
  </si>
  <si>
    <t>Stopher</t>
  </si>
  <si>
    <t>Eldridge</t>
  </si>
  <si>
    <t>Intermediate Male Contemporary Open Weapon</t>
  </si>
  <si>
    <t>Intermediate Female Contemporary Open Weapon</t>
  </si>
  <si>
    <t>Beginner Male Longfist (Changquan)</t>
  </si>
  <si>
    <t>Beginner Female Longfist (Changquan)</t>
  </si>
  <si>
    <t>Nandu Male Longfist (Changquan)</t>
  </si>
  <si>
    <t>Nandu Female Longfist (Changquan)</t>
  </si>
  <si>
    <t>Advanced Male Longfist (Changquan)</t>
  </si>
  <si>
    <t>Advanced Female Longfist (Changquan)</t>
  </si>
  <si>
    <t>Beginner Male Staff (Gun)</t>
  </si>
  <si>
    <t>Advanced Male Staff (Gun)</t>
  </si>
  <si>
    <t>Advanced Female Staff (Gun)</t>
  </si>
  <si>
    <t>Nandu Male Southern Fist (Nanquan)</t>
  </si>
  <si>
    <t>Beginner Female Straightsword (Jian)</t>
  </si>
  <si>
    <t>Advanced Male Straightsword (Jian)</t>
  </si>
  <si>
    <t>Advanced Female Straightsword (Jian)</t>
  </si>
  <si>
    <t>Beginner Male Broadsword (Dao)</t>
  </si>
  <si>
    <t>Beginner Female Broadsword (Dao)</t>
  </si>
  <si>
    <t>Advanced Male Broadsword (Dao)</t>
  </si>
  <si>
    <t>Advanced Female Broadsword (Dao)</t>
  </si>
  <si>
    <t>Advanced Male Spear (Qiang)</t>
  </si>
  <si>
    <t>Advanced Female Spear (Qiang)</t>
  </si>
  <si>
    <t>Advanced Male Traditional Open Empty Hand</t>
  </si>
  <si>
    <t>Advanced Male Traditional Open Weapon</t>
  </si>
  <si>
    <t>OP1</t>
  </si>
  <si>
    <t>OP2</t>
  </si>
  <si>
    <t>QM1</t>
  </si>
  <si>
    <t>QM2</t>
  </si>
  <si>
    <t>Tiebrk</t>
  </si>
  <si>
    <t>Final Score</t>
  </si>
  <si>
    <t>Team Score</t>
  </si>
  <si>
    <t>A</t>
  </si>
  <si>
    <t>B</t>
  </si>
  <si>
    <t>C</t>
  </si>
  <si>
    <t>Male All-Around Championship</t>
  </si>
  <si>
    <t>Female All-Around Championship</t>
  </si>
  <si>
    <t>Place</t>
  </si>
  <si>
    <t>Team Competition Individual Placements</t>
  </si>
  <si>
    <t>Jarrad</t>
  </si>
  <si>
    <t>Elaine</t>
  </si>
  <si>
    <t>Ho</t>
  </si>
  <si>
    <t>Karen</t>
  </si>
  <si>
    <t>Mok</t>
  </si>
  <si>
    <t>INT</t>
  </si>
  <si>
    <t>ADV</t>
  </si>
  <si>
    <t>Spear</t>
  </si>
  <si>
    <t>Contemp. Open Empty Hand</t>
  </si>
  <si>
    <t>Event 1</t>
  </si>
  <si>
    <t>Event 2</t>
  </si>
  <si>
    <t>Event 3</t>
  </si>
  <si>
    <t>Event 4</t>
  </si>
  <si>
    <t>Internal Open Empty Hand</t>
  </si>
  <si>
    <t>Internal Open Weapon</t>
  </si>
  <si>
    <t>Event 5</t>
  </si>
  <si>
    <t>Event 6</t>
  </si>
  <si>
    <t>Event 7</t>
  </si>
  <si>
    <t>Pts.1</t>
  </si>
  <si>
    <t>Pts.2</t>
  </si>
  <si>
    <t>Pts.3</t>
  </si>
  <si>
    <t>Pts.4</t>
  </si>
  <si>
    <t>Pts.5</t>
  </si>
  <si>
    <t>Pts.6</t>
  </si>
  <si>
    <t>Pts.7</t>
  </si>
  <si>
    <t>Lui</t>
  </si>
  <si>
    <t>James</t>
  </si>
  <si>
    <t>Peng</t>
  </si>
  <si>
    <t>Lu</t>
  </si>
  <si>
    <t>Stephanie</t>
  </si>
  <si>
    <t>Lim</t>
  </si>
  <si>
    <t>College of Alameda</t>
  </si>
  <si>
    <t>Loren</t>
  </si>
  <si>
    <t>Chiu</t>
  </si>
  <si>
    <t>Emily</t>
  </si>
  <si>
    <t>Hsu</t>
  </si>
  <si>
    <t>Bryant</t>
  </si>
  <si>
    <t>Khoo</t>
  </si>
  <si>
    <t>Candace</t>
  </si>
  <si>
    <t>Jong</t>
  </si>
  <si>
    <t>Lam</t>
  </si>
  <si>
    <t>Yvan</t>
  </si>
  <si>
    <t>Babich</t>
  </si>
  <si>
    <t>Lotus</t>
  </si>
  <si>
    <t>Jessica</t>
  </si>
  <si>
    <t>Kwan</t>
  </si>
  <si>
    <t>Sarah</t>
  </si>
  <si>
    <t>UC Irvine</t>
  </si>
  <si>
    <t>UC San Diego</t>
  </si>
  <si>
    <t>USC</t>
  </si>
  <si>
    <t>Hoan</t>
  </si>
  <si>
    <t>Chung</t>
  </si>
  <si>
    <t>Kunica</t>
  </si>
  <si>
    <t>Kosugi</t>
  </si>
  <si>
    <t>Univ. of Washington</t>
  </si>
  <si>
    <t>Univ. of Oregon</t>
  </si>
  <si>
    <t>Dang</t>
  </si>
  <si>
    <t>Castro</t>
  </si>
  <si>
    <t xml:space="preserve">Bryan </t>
  </si>
  <si>
    <t>42 Form Combined Taiji</t>
  </si>
  <si>
    <t>Alyssa</t>
  </si>
  <si>
    <t>Zhu</t>
  </si>
  <si>
    <t>Univ. of Maryland</t>
  </si>
  <si>
    <t>Contemp. Open Weapon</t>
  </si>
  <si>
    <t>Trad'l Open Empty Hand</t>
  </si>
  <si>
    <t>Chester</t>
  </si>
  <si>
    <t>Tina</t>
  </si>
  <si>
    <t>Jason</t>
  </si>
  <si>
    <t>Liu</t>
  </si>
  <si>
    <t>Ryan</t>
  </si>
  <si>
    <t>Chu</t>
  </si>
  <si>
    <t>Trad'l Open Weapon</t>
  </si>
  <si>
    <t>Nandu Changquan</t>
  </si>
  <si>
    <t>Nathan</t>
  </si>
  <si>
    <t>Andrus-Hughes</t>
  </si>
  <si>
    <t>Style/Type</t>
  </si>
  <si>
    <t>Beginner Male Traditional Open Empty Hand</t>
  </si>
  <si>
    <t>Beginner Female Traditional Open Empty Hand</t>
  </si>
  <si>
    <t>BEG</t>
  </si>
  <si>
    <t>Team Championship</t>
  </si>
  <si>
    <t>Group Set</t>
  </si>
  <si>
    <t>Score 1</t>
  </si>
  <si>
    <t>Score 2</t>
  </si>
  <si>
    <t>Score 3</t>
  </si>
  <si>
    <t>Score 4</t>
  </si>
  <si>
    <t>Score 5</t>
  </si>
  <si>
    <t>Score 6</t>
  </si>
  <si>
    <t>Total</t>
  </si>
  <si>
    <t>Order</t>
  </si>
  <si>
    <r>
      <t xml:space="preserve">Please refer to the </t>
    </r>
    <r>
      <rPr>
        <b/>
        <sz val="10"/>
        <rFont val="Arial"/>
        <family val="2"/>
      </rPr>
      <t>NANDU</t>
    </r>
    <r>
      <rPr>
        <sz val="10"/>
        <rFont val="Arial"/>
        <family val="2"/>
      </rPr>
      <t xml:space="preserve"> score sheet tab.</t>
    </r>
  </si>
  <si>
    <r>
      <t xml:space="preserve">Please refer to the </t>
    </r>
    <r>
      <rPr>
        <b/>
        <sz val="10"/>
        <rFont val="Arial"/>
        <family val="2"/>
      </rPr>
      <t>GROUPSET</t>
    </r>
    <r>
      <rPr>
        <sz val="10"/>
        <rFont val="Arial"/>
        <family val="2"/>
      </rPr>
      <t xml:space="preserve"> score sheet tab.</t>
    </r>
  </si>
  <si>
    <t>All-Around Championship</t>
  </si>
  <si>
    <t>DD1</t>
  </si>
  <si>
    <t>DD2</t>
  </si>
  <si>
    <t>Judge7</t>
  </si>
  <si>
    <t>Judge6</t>
  </si>
  <si>
    <t>Judge8</t>
  </si>
  <si>
    <t>Judge9</t>
  </si>
  <si>
    <t>Tiebrk2</t>
  </si>
  <si>
    <t>Reason</t>
  </si>
  <si>
    <t xml:space="preserve">Edward </t>
  </si>
  <si>
    <t>Yeh</t>
  </si>
  <si>
    <t xml:space="preserve">Leon </t>
  </si>
  <si>
    <t>Tommy</t>
  </si>
  <si>
    <t>Daniel</t>
  </si>
  <si>
    <t>Kittinan</t>
  </si>
  <si>
    <t>Ponkaew</t>
  </si>
  <si>
    <t>Hao</t>
  </si>
  <si>
    <t>Luo</t>
  </si>
  <si>
    <t>Nicholas</t>
  </si>
  <si>
    <t>Tan</t>
  </si>
  <si>
    <t>Kenji</t>
  </si>
  <si>
    <t>Kuwata</t>
  </si>
  <si>
    <t>Ei</t>
  </si>
  <si>
    <t>Takamori</t>
  </si>
  <si>
    <t>Tyler</t>
  </si>
  <si>
    <t>Univ. of Maryland College Park</t>
  </si>
  <si>
    <t>Luu</t>
  </si>
  <si>
    <t>Young</t>
  </si>
  <si>
    <t>Chris</t>
  </si>
  <si>
    <t>Hoo</t>
  </si>
  <si>
    <t>Aaron</t>
  </si>
  <si>
    <t>Smith</t>
  </si>
  <si>
    <t>Univ. of Virginia</t>
  </si>
  <si>
    <t>Sydney</t>
  </si>
  <si>
    <t>Ly</t>
  </si>
  <si>
    <t>Donghwan</t>
  </si>
  <si>
    <t>Jack</t>
  </si>
  <si>
    <t>Watson</t>
  </si>
  <si>
    <t xml:space="preserve">Ernest </t>
  </si>
  <si>
    <t>Wong</t>
  </si>
  <si>
    <t>Elmer</t>
  </si>
  <si>
    <t>Wei</t>
  </si>
  <si>
    <t>Diane</t>
  </si>
  <si>
    <t>Wu</t>
  </si>
  <si>
    <t xml:space="preserve">Jessica </t>
  </si>
  <si>
    <t>Ma</t>
  </si>
  <si>
    <t xml:space="preserve">Nina </t>
  </si>
  <si>
    <t>Truong</t>
  </si>
  <si>
    <t>Alvita</t>
  </si>
  <si>
    <t>Barroga</t>
  </si>
  <si>
    <t>Northern Arizona University</t>
  </si>
  <si>
    <t xml:space="preserve">Janet </t>
  </si>
  <si>
    <t>Larwood</t>
  </si>
  <si>
    <t>Jinchen</t>
  </si>
  <si>
    <t xml:space="preserve">Melissa </t>
  </si>
  <si>
    <t>Nhan</t>
  </si>
  <si>
    <t>UC San Diego A Team (Sons of Beaches)</t>
  </si>
  <si>
    <t>Rick</t>
  </si>
  <si>
    <t xml:space="preserve">Amelia </t>
  </si>
  <si>
    <t>Eric</t>
  </si>
  <si>
    <t>Chiang</t>
  </si>
  <si>
    <t>Mayeda</t>
  </si>
  <si>
    <t xml:space="preserve">Denaly </t>
  </si>
  <si>
    <t>Amy</t>
  </si>
  <si>
    <t>Shiah</t>
  </si>
  <si>
    <t>UC San Diego B Team (BAMFS)</t>
  </si>
  <si>
    <t>Debbie</t>
  </si>
  <si>
    <t>WenJie</t>
  </si>
  <si>
    <t>Zeng</t>
  </si>
  <si>
    <t>N/A</t>
  </si>
  <si>
    <t>Winny</t>
  </si>
  <si>
    <t>Wen</t>
  </si>
  <si>
    <t xml:space="preserve">Carla </t>
  </si>
  <si>
    <t>UC Berkeley A Team (Victorious Secret)</t>
  </si>
  <si>
    <t>Tricia</t>
  </si>
  <si>
    <t>Ngoon</t>
  </si>
  <si>
    <t>UC Berkeley B Team (Team Overkill)</t>
  </si>
  <si>
    <t>McBride</t>
  </si>
  <si>
    <t>Tadatomo</t>
  </si>
  <si>
    <t>Nakashima</t>
  </si>
  <si>
    <t>UC Berkeley C Team (Breaking the Sound Bear-ier)</t>
  </si>
  <si>
    <t xml:space="preserve">Matthew </t>
  </si>
  <si>
    <t xml:space="preserve">Melinda </t>
  </si>
  <si>
    <t>Priscilla</t>
  </si>
  <si>
    <t xml:space="preserve">Jeffrey </t>
  </si>
  <si>
    <t xml:space="preserve">Jennifer </t>
  </si>
  <si>
    <t>UCLA A Team (Magnificent 7)</t>
  </si>
  <si>
    <t xml:space="preserve">Stefan </t>
  </si>
  <si>
    <t xml:space="preserve">Justin </t>
  </si>
  <si>
    <t>Erin</t>
  </si>
  <si>
    <t>UCLA B Team (What Would Johnny Siu Do)</t>
  </si>
  <si>
    <t>Julie</t>
  </si>
  <si>
    <t xml:space="preserve">Janice </t>
  </si>
  <si>
    <t>Eugene</t>
  </si>
  <si>
    <t>Miao</t>
  </si>
  <si>
    <t>Ernest</t>
  </si>
  <si>
    <t>Bert</t>
  </si>
  <si>
    <t>University of Washington A Team (Dawgy Style)</t>
  </si>
  <si>
    <t>Melody</t>
  </si>
  <si>
    <t>Leung</t>
  </si>
  <si>
    <t xml:space="preserve">Andrew </t>
  </si>
  <si>
    <t xml:space="preserve">Timothy </t>
  </si>
  <si>
    <t>Allen</t>
  </si>
  <si>
    <t>Xu</t>
  </si>
  <si>
    <t xml:space="preserve">Kevin </t>
  </si>
  <si>
    <t>Feng</t>
  </si>
  <si>
    <t>Leon</t>
  </si>
  <si>
    <t>Chao</t>
  </si>
  <si>
    <t xml:space="preserve">Tina </t>
  </si>
  <si>
    <t>Calvin</t>
  </si>
  <si>
    <t xml:space="preserve">Henry </t>
  </si>
  <si>
    <t>Hong</t>
  </si>
  <si>
    <t xml:space="preserve">Michelle </t>
  </si>
  <si>
    <t>Timothy</t>
  </si>
  <si>
    <t>Chen Taiji</t>
  </si>
  <si>
    <t>Yang Taiji</t>
  </si>
  <si>
    <t>University of Maryland A Team (Mighty Morphin' Turtle Rangers)</t>
  </si>
  <si>
    <t>Event 8</t>
  </si>
  <si>
    <t>Taiji Sword</t>
  </si>
  <si>
    <t>Nandao</t>
  </si>
  <si>
    <t>Huang</t>
  </si>
  <si>
    <t>Hermia</t>
  </si>
  <si>
    <t>Au</t>
  </si>
  <si>
    <t xml:space="preserve">Amy </t>
  </si>
  <si>
    <t>Shahleen</t>
  </si>
  <si>
    <t>Ahmed</t>
  </si>
  <si>
    <t>Doan</t>
  </si>
  <si>
    <t>Jasmine</t>
  </si>
  <si>
    <t>Vinh</t>
  </si>
  <si>
    <t xml:space="preserve">Antonia </t>
  </si>
  <si>
    <t xml:space="preserve">Erica </t>
  </si>
  <si>
    <t>Basque</t>
  </si>
  <si>
    <t>Tammy</t>
  </si>
  <si>
    <t>Beginner Female Southern Fist (Nanquan)</t>
  </si>
  <si>
    <t>Diana</t>
  </si>
  <si>
    <t>Teng</t>
  </si>
  <si>
    <t xml:space="preserve">Daniel </t>
  </si>
  <si>
    <t>Tse</t>
  </si>
  <si>
    <t xml:space="preserve">Iris </t>
  </si>
  <si>
    <t xml:space="preserve">Shahleen </t>
  </si>
  <si>
    <t>Beginner Male Straightsword (Jian)</t>
  </si>
  <si>
    <t>YuanFang</t>
  </si>
  <si>
    <t xml:space="preserve">Julie </t>
  </si>
  <si>
    <t>Natalie</t>
  </si>
  <si>
    <t>Chudnovsky</t>
  </si>
  <si>
    <t>Beginner Female Staff (Gun)</t>
  </si>
  <si>
    <t>Vine</t>
  </si>
  <si>
    <t>Beginner Male Spear (Qiang)</t>
  </si>
  <si>
    <t>Lianna</t>
  </si>
  <si>
    <t>Rivera</t>
  </si>
  <si>
    <t xml:space="preserve">Stuart </t>
  </si>
  <si>
    <t>Morales</t>
  </si>
  <si>
    <t>UC Riverside</t>
  </si>
  <si>
    <t xml:space="preserve">Josephine </t>
  </si>
  <si>
    <t xml:space="preserve">Andy </t>
  </si>
  <si>
    <t>Barthauer</t>
  </si>
  <si>
    <t>Eileen</t>
  </si>
  <si>
    <t>Cheang</t>
  </si>
  <si>
    <t xml:space="preserve">Christine </t>
  </si>
  <si>
    <t xml:space="preserve">Candace </t>
  </si>
  <si>
    <t>Sy</t>
  </si>
  <si>
    <t>Intermediate Female Longfist (Changquan)</t>
  </si>
  <si>
    <t xml:space="preserve">Chan </t>
  </si>
  <si>
    <t>Phyllis</t>
  </si>
  <si>
    <t>Sara</t>
  </si>
  <si>
    <t>Kwong</t>
  </si>
  <si>
    <t>Yolanda</t>
  </si>
  <si>
    <t>San Jose Community College</t>
  </si>
  <si>
    <t>Heather</t>
  </si>
  <si>
    <t>Cameron</t>
  </si>
  <si>
    <t>Lane Community College</t>
  </si>
  <si>
    <t>Christine</t>
  </si>
  <si>
    <t>Sue</t>
  </si>
  <si>
    <t>Lan-Anh</t>
  </si>
  <si>
    <t>Wing</t>
  </si>
  <si>
    <t>Ali</t>
  </si>
  <si>
    <t>Brocher</t>
  </si>
  <si>
    <t>Intermediate Female Southernfist (Nanquan)</t>
  </si>
  <si>
    <t>Denaly</t>
  </si>
  <si>
    <t>Stephanus</t>
  </si>
  <si>
    <t>Tedja</t>
  </si>
  <si>
    <t>Phay</t>
  </si>
  <si>
    <t>Billy</t>
  </si>
  <si>
    <t>English</t>
  </si>
  <si>
    <t>Cal State Fullerton</t>
  </si>
  <si>
    <t>Mason</t>
  </si>
  <si>
    <t>Kevin</t>
  </si>
  <si>
    <t>King</t>
  </si>
  <si>
    <t>UC Santa Cruz</t>
  </si>
  <si>
    <t>Chabot</t>
  </si>
  <si>
    <t>Dusty</t>
  </si>
  <si>
    <t>Schmidt</t>
  </si>
  <si>
    <t>Roseanna</t>
  </si>
  <si>
    <t>Ling</t>
  </si>
  <si>
    <t>Advanced Male Southernfist (Nanquan)</t>
  </si>
  <si>
    <t>Randall</t>
  </si>
  <si>
    <t>Rio Hondo College</t>
  </si>
  <si>
    <t>Advanced Female Southernfist (Nanquan)</t>
  </si>
  <si>
    <t>Amelia</t>
  </si>
  <si>
    <t>San Jose State University</t>
  </si>
  <si>
    <t>Dennis</t>
  </si>
  <si>
    <t>Shyu</t>
  </si>
  <si>
    <t>L'Academie de Cuisine</t>
  </si>
  <si>
    <t>Tony</t>
  </si>
  <si>
    <t>Lenh</t>
  </si>
  <si>
    <t xml:space="preserve">Calvin </t>
  </si>
  <si>
    <t>Moy</t>
  </si>
  <si>
    <t>Pengyu</t>
  </si>
  <si>
    <t>Fan</t>
  </si>
  <si>
    <t>Colvin</t>
  </si>
  <si>
    <t xml:space="preserve">Loren </t>
  </si>
  <si>
    <t xml:space="preserve">Dusty </t>
  </si>
  <si>
    <t>De Anza College</t>
  </si>
  <si>
    <t>Jesse</t>
  </si>
  <si>
    <t>Lou</t>
  </si>
  <si>
    <t>Cal Poly Pomona</t>
  </si>
  <si>
    <t>Univ. of Maryland Baltimore County</t>
  </si>
  <si>
    <t>Colin</t>
  </si>
  <si>
    <t>Cook</t>
  </si>
  <si>
    <t>Rolando</t>
  </si>
  <si>
    <t xml:space="preserve">Tadatomo </t>
  </si>
  <si>
    <t>Tom</t>
  </si>
  <si>
    <t>Diamond</t>
  </si>
  <si>
    <t xml:space="preserve">Scout </t>
  </si>
  <si>
    <t>Wilkinson</t>
  </si>
  <si>
    <t xml:space="preserve">Alyssa </t>
  </si>
  <si>
    <t>Mah</t>
  </si>
  <si>
    <t>Train</t>
  </si>
  <si>
    <t>Advanced Female Traditional Open Weapon</t>
  </si>
  <si>
    <t>Ring 3</t>
  </si>
  <si>
    <t>Stephen</t>
  </si>
  <si>
    <t>Millord</t>
  </si>
  <si>
    <t>Frank</t>
  </si>
  <si>
    <t>Tarn</t>
  </si>
  <si>
    <t xml:space="preserve">Sean </t>
  </si>
  <si>
    <t>Harte</t>
  </si>
  <si>
    <t>Intermediate Male Longfist (Changquan)</t>
  </si>
  <si>
    <t>City College of San Francisco</t>
  </si>
  <si>
    <t>Chui</t>
  </si>
  <si>
    <t>Ching Yao</t>
  </si>
  <si>
    <t>Paul</t>
  </si>
  <si>
    <t>Dargan</t>
  </si>
  <si>
    <t>Tseng</t>
  </si>
  <si>
    <t xml:space="preserve">Gordan </t>
  </si>
  <si>
    <t>Man</t>
  </si>
  <si>
    <t>Walter</t>
  </si>
  <si>
    <t>Flores</t>
  </si>
  <si>
    <t>Andy</t>
  </si>
  <si>
    <t xml:space="preserve">Izak </t>
  </si>
  <si>
    <t>Baranowski</t>
  </si>
  <si>
    <t>Brandford</t>
  </si>
  <si>
    <t>Stone</t>
  </si>
  <si>
    <t>Peter</t>
  </si>
  <si>
    <t>Le</t>
  </si>
  <si>
    <t>Hoiming</t>
  </si>
  <si>
    <t>Intermediate Male Southernfist (Nanquan)</t>
  </si>
  <si>
    <t>Hua</t>
  </si>
  <si>
    <t>Josh</t>
  </si>
  <si>
    <t>Burson</t>
  </si>
  <si>
    <t>Jim</t>
  </si>
  <si>
    <t>Shen</t>
  </si>
  <si>
    <t>Advanced Male Chen Taiji</t>
  </si>
  <si>
    <t>Tay</t>
  </si>
  <si>
    <t>Intermediate Male Yang Taiji</t>
  </si>
  <si>
    <t>Zheng</t>
  </si>
  <si>
    <t>Advanced Male Yang Taiji</t>
  </si>
  <si>
    <t>Advanced Female Yang Taiji</t>
  </si>
  <si>
    <t>Saina</t>
  </si>
  <si>
    <t>Moallempour</t>
  </si>
  <si>
    <t>Cal State Northridge</t>
  </si>
  <si>
    <t>Andrea</t>
  </si>
  <si>
    <t>Liou</t>
  </si>
  <si>
    <t>UC Hastings</t>
  </si>
  <si>
    <t>Advanced Male 42 Form Combined Taiji</t>
  </si>
  <si>
    <t>LeRon</t>
  </si>
  <si>
    <t>Harrison</t>
  </si>
  <si>
    <t>Advanced Female 42 Form Combined Taiji</t>
  </si>
  <si>
    <t>Advanced Male Taiji Sword</t>
  </si>
  <si>
    <t>Advanced Female Taiji Sword</t>
  </si>
  <si>
    <t>Beginner Male Internal Open Empty Hand</t>
  </si>
  <si>
    <t>Intermediate Male Internal Open Empty Hand</t>
  </si>
  <si>
    <t>Advanced Male Internal Open Empty Hand</t>
  </si>
  <si>
    <t>Advanced Female Internal Open Empty Hand</t>
  </si>
  <si>
    <t>Advanced Male Internal Open Weapon</t>
  </si>
  <si>
    <t>Advanced Female Internal Open Weapon</t>
  </si>
  <si>
    <t>Intermediate Male Broadsword (Dao)</t>
  </si>
  <si>
    <t>Intermediate Female Broadsword (Dao)</t>
  </si>
  <si>
    <t>Sherry</t>
  </si>
  <si>
    <t>Jenny</t>
  </si>
  <si>
    <t>Intermediate Male Straightsword (Jian)</t>
  </si>
  <si>
    <t>Bryan</t>
  </si>
  <si>
    <t>Intermediate Female Straightsword (Jian)</t>
  </si>
  <si>
    <t xml:space="preserve">Priscilla </t>
  </si>
  <si>
    <t xml:space="preserve">Jenn </t>
  </si>
  <si>
    <t>Joleen</t>
  </si>
  <si>
    <t>Intermediate Male Staff (Gun)</t>
  </si>
  <si>
    <t>Intermediate Female Staff (Gun)</t>
  </si>
  <si>
    <t>Intermediate Female Spear (Qiang)</t>
  </si>
  <si>
    <t xml:space="preserve">Sara </t>
  </si>
  <si>
    <t>Kleinknech</t>
  </si>
  <si>
    <t>Intermediate Male Southern Broadsword (Nandao)</t>
  </si>
  <si>
    <t>Advanced Female Southern Broadsword (Nandao)</t>
  </si>
  <si>
    <t>Advanced Male Southern Staff (Nangun)</t>
  </si>
  <si>
    <t>Intermediate Male Southern Staff (Nangun)</t>
  </si>
  <si>
    <t>Intermediate Male Contemporary Open Empty Hand</t>
  </si>
  <si>
    <t>Intermediate Female Contemporary Open Empty Hand</t>
  </si>
  <si>
    <t>Intermediate Male Traditional Open Weapon</t>
  </si>
  <si>
    <t>Intermediate Female Traditional Open Weapon</t>
  </si>
  <si>
    <t>Caitlin</t>
  </si>
  <si>
    <t xml:space="preserve">Dennis </t>
  </si>
  <si>
    <t>Victorious Secret</t>
  </si>
  <si>
    <t>Magnificent 7</t>
  </si>
  <si>
    <t>Team Overkill</t>
  </si>
  <si>
    <t>What Would Johnny Siu Do</t>
  </si>
  <si>
    <t>University of Maryland B Team (Teenage Mutant Wushu Turtles)</t>
  </si>
  <si>
    <t>Mighty Morphin' Turtle Rangers</t>
  </si>
  <si>
    <t>Teenage Mutant Wushu Turtles</t>
  </si>
  <si>
    <t>Doggy Style</t>
  </si>
  <si>
    <t>Sons of Beaches</t>
  </si>
  <si>
    <t>BAMFs</t>
  </si>
  <si>
    <t>Breaking the Sound Bear-ier</t>
  </si>
  <si>
    <t>Dawgy Style</t>
  </si>
  <si>
    <t>San Jose City College</t>
  </si>
  <si>
    <t>Beginner Male Contemporary Open Weapon</t>
  </si>
  <si>
    <t>Contemporary Open Weapon</t>
  </si>
  <si>
    <t>Contemporarary Open Empty Hand</t>
  </si>
  <si>
    <t>Contemporary Open Empty Hand</t>
  </si>
  <si>
    <t>Tiebrk3</t>
  </si>
  <si>
    <t>Pts.8</t>
  </si>
  <si>
    <t>Lian Bu Quan</t>
  </si>
  <si>
    <t>Lau Gar Kuen</t>
  </si>
  <si>
    <t>Shaolin</t>
  </si>
  <si>
    <t xml:space="preserve">Shaolin </t>
  </si>
  <si>
    <t>Shaolin 6</t>
  </si>
  <si>
    <t>Luo Han Quan</t>
  </si>
  <si>
    <t>Mantis</t>
  </si>
  <si>
    <t>Tong Bei</t>
  </si>
  <si>
    <t>Fanzi</t>
  </si>
  <si>
    <t>Rope Dart</t>
  </si>
  <si>
    <t>Chain Whip</t>
  </si>
  <si>
    <t>Pudao</t>
  </si>
  <si>
    <t>Hung Fut</t>
  </si>
  <si>
    <t>Cha Quan</t>
  </si>
  <si>
    <t>Shaolin Dao</t>
  </si>
  <si>
    <t>24 Form</t>
  </si>
  <si>
    <t>Nandu Taiji</t>
  </si>
  <si>
    <t>Bagua Zhang</t>
  </si>
  <si>
    <t>Mixed Taiji Quan</t>
  </si>
  <si>
    <t>24 Form Yang</t>
  </si>
  <si>
    <t>Wudan Taiji Jian</t>
  </si>
  <si>
    <t>Nandu Taiji Jian</t>
  </si>
  <si>
    <t>Taiji Jian</t>
  </si>
  <si>
    <t>Mixed Taiji Jian</t>
  </si>
  <si>
    <t>3 Section Staff</t>
  </si>
  <si>
    <t>Drunken</t>
  </si>
  <si>
    <t>Flexible</t>
  </si>
  <si>
    <t>Snake</t>
  </si>
  <si>
    <t>Double Daggers</t>
  </si>
  <si>
    <t>Orrall</t>
  </si>
  <si>
    <t>Missing 1 competitor.</t>
  </si>
  <si>
    <t>Beginner Female Internal Open Empty Hand</t>
  </si>
  <si>
    <t>QM3</t>
  </si>
  <si>
    <t>1:04</t>
  </si>
  <si>
    <t>1:40</t>
  </si>
  <si>
    <t>1:47</t>
  </si>
  <si>
    <t>1:32</t>
  </si>
  <si>
    <t>1:35</t>
  </si>
  <si>
    <t>1:28</t>
  </si>
  <si>
    <t>1:29</t>
  </si>
  <si>
    <t>1:39</t>
  </si>
  <si>
    <t>1:31</t>
  </si>
  <si>
    <t>1:24</t>
  </si>
  <si>
    <t>1:27</t>
  </si>
  <si>
    <t>1:23</t>
  </si>
  <si>
    <t>1:34</t>
  </si>
  <si>
    <t>1:48</t>
  </si>
  <si>
    <t>1:22</t>
  </si>
  <si>
    <t>1:21</t>
  </si>
  <si>
    <t>1:19</t>
  </si>
  <si>
    <t>1:42</t>
  </si>
  <si>
    <t>1:36</t>
  </si>
  <si>
    <t>1:25</t>
  </si>
  <si>
    <t>Nangun</t>
  </si>
  <si>
    <t>1:33</t>
  </si>
  <si>
    <t>1:17</t>
  </si>
  <si>
    <t>1:41</t>
  </si>
  <si>
    <t>1:45</t>
  </si>
  <si>
    <t>1:16</t>
  </si>
  <si>
    <t>1:26</t>
  </si>
  <si>
    <t>1:20</t>
  </si>
  <si>
    <t>1:15</t>
  </si>
  <si>
    <t>1:30</t>
  </si>
  <si>
    <t xml:space="preserve">Crystal </t>
  </si>
  <si>
    <t>1st</t>
  </si>
  <si>
    <t>2nd</t>
  </si>
  <si>
    <t>3rd</t>
  </si>
  <si>
    <t>3rd (wins tiebreaker)</t>
  </si>
  <si>
    <t>No show.</t>
  </si>
  <si>
    <t>Y</t>
  </si>
  <si>
    <t>Code 3</t>
  </si>
  <si>
    <t>1:18</t>
  </si>
  <si>
    <t>Pause</t>
  </si>
  <si>
    <t>Pause and Uniform</t>
  </si>
  <si>
    <t>1.41</t>
  </si>
  <si>
    <t>2:01</t>
  </si>
  <si>
    <t>1:59</t>
  </si>
  <si>
    <t>1:38</t>
  </si>
  <si>
    <t>1;59</t>
  </si>
  <si>
    <t>Forgetfullness</t>
  </si>
  <si>
    <t>2:22</t>
  </si>
  <si>
    <t>0:57</t>
  </si>
  <si>
    <t>1:49</t>
  </si>
  <si>
    <t>2:06</t>
  </si>
  <si>
    <t>4:44</t>
  </si>
  <si>
    <t>4:12</t>
  </si>
  <si>
    <t>3:25</t>
  </si>
  <si>
    <t>2:49</t>
  </si>
  <si>
    <t>4:32</t>
  </si>
  <si>
    <t>6:23</t>
  </si>
  <si>
    <t>Over time</t>
  </si>
  <si>
    <t>6.23</t>
  </si>
  <si>
    <t>4:30</t>
  </si>
  <si>
    <t>4:18</t>
  </si>
  <si>
    <t>4:23</t>
  </si>
  <si>
    <t>3:46</t>
  </si>
  <si>
    <t>4:00</t>
  </si>
  <si>
    <t>3:59</t>
  </si>
  <si>
    <t>5:50</t>
  </si>
  <si>
    <t>6:06</t>
  </si>
  <si>
    <t>Overtime</t>
  </si>
  <si>
    <t>4:40</t>
  </si>
  <si>
    <t>5:21</t>
  </si>
  <si>
    <t>1st - wins tiebreaker</t>
  </si>
  <si>
    <t>4:45</t>
  </si>
  <si>
    <t>5:11</t>
  </si>
  <si>
    <t>Forgetfulness</t>
  </si>
  <si>
    <t>3:23</t>
  </si>
  <si>
    <t>3:30</t>
  </si>
  <si>
    <t>4:01</t>
  </si>
  <si>
    <t>3:28</t>
  </si>
  <si>
    <t>3:36</t>
  </si>
  <si>
    <t>3:35</t>
  </si>
  <si>
    <t>1:12</t>
  </si>
  <si>
    <t>1:37</t>
  </si>
  <si>
    <t>1:06</t>
  </si>
  <si>
    <t>1:57</t>
  </si>
  <si>
    <t>1:10</t>
  </si>
  <si>
    <t>1:14</t>
  </si>
  <si>
    <t>1:46</t>
  </si>
  <si>
    <t>1.24</t>
  </si>
  <si>
    <t>1.20</t>
  </si>
  <si>
    <t>1.31</t>
  </si>
  <si>
    <t>1.35</t>
  </si>
  <si>
    <t>1.27</t>
  </si>
  <si>
    <t>1.12</t>
  </si>
  <si>
    <t>1.26</t>
  </si>
  <si>
    <t>1.33</t>
  </si>
  <si>
    <t>1.22</t>
  </si>
  <si>
    <t>1.38</t>
  </si>
  <si>
    <t>1.36</t>
  </si>
  <si>
    <t>forgot</t>
  </si>
  <si>
    <t>1:00</t>
  </si>
  <si>
    <t>1:43</t>
  </si>
  <si>
    <t>1:55</t>
  </si>
  <si>
    <t>1:09</t>
  </si>
  <si>
    <t>1:11</t>
  </si>
  <si>
    <t>1:50</t>
  </si>
  <si>
    <t>1:02</t>
  </si>
  <si>
    <t>1:05</t>
  </si>
  <si>
    <t>:37</t>
  </si>
  <si>
    <t>1.14</t>
  </si>
  <si>
    <t>1.45</t>
  </si>
  <si>
    <t>1.42</t>
  </si>
  <si>
    <t>1.32</t>
  </si>
  <si>
    <t>restart</t>
  </si>
  <si>
    <t>1.25</t>
  </si>
  <si>
    <t>1.29</t>
  </si>
  <si>
    <t>1.34</t>
  </si>
  <si>
    <t>1.37</t>
  </si>
  <si>
    <t>nonconformative weapon</t>
  </si>
  <si>
    <t>1.44</t>
  </si>
  <si>
    <t>1.08</t>
  </si>
  <si>
    <t>1.16</t>
  </si>
  <si>
    <t>1.13</t>
  </si>
  <si>
    <t>1.04</t>
  </si>
  <si>
    <t>1.19</t>
  </si>
  <si>
    <t>1.18</t>
  </si>
  <si>
    <t>0.58</t>
  </si>
  <si>
    <t>time</t>
  </si>
  <si>
    <t>1.2</t>
  </si>
  <si>
    <t>0.5</t>
  </si>
  <si>
    <t>1</t>
  </si>
  <si>
    <t>3:43</t>
  </si>
  <si>
    <t>3:48</t>
  </si>
  <si>
    <t>3:15</t>
  </si>
  <si>
    <t>4:25</t>
  </si>
  <si>
    <t>3:50</t>
  </si>
  <si>
    <t>3:21</t>
  </si>
  <si>
    <t>3:41</t>
  </si>
  <si>
    <t>3:00</t>
  </si>
  <si>
    <t>3:52</t>
  </si>
  <si>
    <t>2:32</t>
  </si>
  <si>
    <t>2:53</t>
  </si>
  <si>
    <t>3:22</t>
  </si>
  <si>
    <t>3:54</t>
  </si>
  <si>
    <t>3:27</t>
  </si>
  <si>
    <t>4th</t>
  </si>
  <si>
    <t>Tie for 3rd</t>
  </si>
  <si>
    <t>No show</t>
  </si>
  <si>
    <t>2nd (wins tiebreaker)</t>
  </si>
  <si>
    <t>Tie for 2nd</t>
  </si>
</sst>
</file>

<file path=xl/styles.xml><?xml version="1.0" encoding="utf-8"?>
<styleSheet xmlns="http://schemas.openxmlformats.org/spreadsheetml/2006/main">
  <numFmts count="2">
    <numFmt numFmtId="164" formatCode="m\/d\/yyyy\ h:mm:ss;@"/>
    <numFmt numFmtId="165" formatCode="h:mm;@"/>
  </numFmts>
  <fonts count="16">
    <font>
      <sz val="11"/>
      <color theme="1"/>
      <name val="Calibri"/>
      <family val="2"/>
      <scheme val="minor"/>
    </font>
    <font>
      <sz val="10"/>
      <color indexed="8"/>
      <name val="Arial"/>
      <family val="2"/>
    </font>
    <font>
      <b/>
      <sz val="10"/>
      <color indexed="8"/>
      <name val="Arial"/>
      <family val="2"/>
    </font>
    <font>
      <b/>
      <sz val="20"/>
      <color indexed="8"/>
      <name val="Arial"/>
      <family val="2"/>
    </font>
    <font>
      <sz val="10"/>
      <name val="Arial"/>
      <family val="2"/>
    </font>
    <font>
      <b/>
      <sz val="14"/>
      <color indexed="8"/>
      <name val="Arial"/>
      <family val="2"/>
    </font>
    <font>
      <b/>
      <sz val="10"/>
      <name val="Arial"/>
      <family val="2"/>
    </font>
    <font>
      <sz val="10"/>
      <color indexed="23"/>
      <name val="Arial"/>
      <family val="2"/>
    </font>
    <font>
      <sz val="10"/>
      <color indexed="8"/>
      <name val="Calibri"/>
      <family val="2"/>
    </font>
    <font>
      <b/>
      <sz val="14"/>
      <name val="Arial"/>
      <family val="2"/>
    </font>
    <font>
      <b/>
      <sz val="20"/>
      <name val="Arial"/>
      <family val="2"/>
    </font>
    <font>
      <sz val="11"/>
      <color theme="1"/>
      <name val="Calibri"/>
      <family val="2"/>
      <scheme val="minor"/>
    </font>
    <font>
      <sz val="10"/>
      <color rgb="FF000099"/>
      <name val="Arial"/>
      <family val="2"/>
    </font>
    <font>
      <sz val="10"/>
      <color theme="1"/>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rgb="FFCCECFF"/>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15">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cellStyleXfs>
  <cellXfs count="303">
    <xf numFmtId="0" fontId="0" fillId="0" borderId="0" xfId="0"/>
    <xf numFmtId="0" fontId="4" fillId="0" borderId="0" xfId="9" applyNumberFormat="1" applyFont="1" applyFill="1" applyBorder="1" applyAlignment="1" applyProtection="1">
      <alignment horizontal="center" wrapText="1"/>
    </xf>
    <xf numFmtId="0" fontId="4" fillId="0" borderId="0" xfId="9" applyNumberFormat="1" applyFont="1" applyFill="1" applyBorder="1" applyAlignment="1" applyProtection="1">
      <alignment wrapText="1"/>
    </xf>
    <xf numFmtId="0" fontId="4" fillId="0" borderId="0" xfId="9" applyFont="1" applyFill="1" applyBorder="1" applyAlignment="1" applyProtection="1">
      <alignment wrapText="1"/>
    </xf>
    <xf numFmtId="0" fontId="4" fillId="0" borderId="0" xfId="9" applyFont="1" applyFill="1" applyBorder="1" applyAlignment="1" applyProtection="1">
      <alignment horizontal="center" wrapText="1"/>
    </xf>
    <xf numFmtId="0" fontId="1" fillId="0" borderId="0" xfId="0" applyFont="1" applyFill="1" applyBorder="1"/>
    <xf numFmtId="0" fontId="1" fillId="0" borderId="0" xfId="0" applyFont="1" applyFill="1" applyBorder="1" applyAlignment="1">
      <alignment horizontal="center"/>
    </xf>
    <xf numFmtId="165" fontId="6" fillId="0" borderId="0" xfId="9" applyNumberFormat="1" applyFont="1" applyFill="1" applyBorder="1" applyAlignment="1">
      <alignment horizontal="center" vertical="center"/>
    </xf>
    <xf numFmtId="0" fontId="1" fillId="0" borderId="0" xfId="0" applyNumberFormat="1" applyFont="1" applyFill="1" applyBorder="1" applyAlignment="1" applyProtection="1">
      <alignment wrapText="1"/>
    </xf>
    <xf numFmtId="165" fontId="6" fillId="0" borderId="1" xfId="9" applyNumberFormat="1" applyFont="1" applyFill="1" applyBorder="1" applyAlignment="1">
      <alignment horizontal="center" vertical="center"/>
    </xf>
    <xf numFmtId="0" fontId="1" fillId="0" borderId="1" xfId="0" applyFont="1" applyFill="1" applyBorder="1" applyAlignment="1">
      <alignment horizontal="center"/>
    </xf>
    <xf numFmtId="1" fontId="1" fillId="0" borderId="0" xfId="0" applyNumberFormat="1" applyFont="1" applyAlignment="1" applyProtection="1">
      <alignment horizontal="center"/>
      <protection locked="0"/>
    </xf>
    <xf numFmtId="0" fontId="6" fillId="0" borderId="2" xfId="9" applyNumberFormat="1" applyFont="1" applyFill="1" applyBorder="1" applyAlignment="1" applyProtection="1">
      <alignment horizontal="center" wrapText="1"/>
    </xf>
    <xf numFmtId="165" fontId="6" fillId="0" borderId="2" xfId="9" applyNumberFormat="1" applyFont="1" applyFill="1" applyBorder="1" applyAlignment="1">
      <alignment horizontal="center" vertical="center"/>
    </xf>
    <xf numFmtId="1" fontId="6" fillId="0" borderId="2" xfId="9" applyNumberFormat="1" applyFont="1" applyFill="1" applyBorder="1" applyAlignment="1" applyProtection="1">
      <alignment horizontal="center" wrapText="1"/>
      <protection locked="0"/>
    </xf>
    <xf numFmtId="0" fontId="1" fillId="0" borderId="0" xfId="0" applyFont="1" applyFill="1"/>
    <xf numFmtId="0" fontId="1" fillId="0" borderId="0" xfId="0" applyFont="1" applyFill="1" applyAlignment="1">
      <alignment horizontal="center"/>
    </xf>
    <xf numFmtId="164" fontId="4" fillId="0" borderId="0" xfId="0" applyNumberFormat="1" applyFont="1" applyFill="1" applyBorder="1" applyAlignment="1" applyProtection="1">
      <alignment wrapText="1"/>
    </xf>
    <xf numFmtId="0" fontId="6" fillId="0" borderId="0" xfId="9" applyNumberFormat="1" applyFont="1" applyFill="1" applyBorder="1" applyAlignment="1" applyProtection="1">
      <alignment horizontal="center" wrapText="1"/>
    </xf>
    <xf numFmtId="0" fontId="4" fillId="0" borderId="0" xfId="0" applyNumberFormat="1" applyFont="1" applyFill="1" applyBorder="1" applyAlignment="1" applyProtection="1">
      <alignment wrapText="1"/>
    </xf>
    <xf numFmtId="2" fontId="6" fillId="0" borderId="2" xfId="9" applyNumberFormat="1" applyFont="1" applyFill="1" applyBorder="1" applyAlignment="1" applyProtection="1">
      <alignment horizontal="center" wrapText="1"/>
    </xf>
    <xf numFmtId="0" fontId="4" fillId="0" borderId="0" xfId="9" applyNumberFormat="1" applyFont="1" applyFill="1" applyBorder="1" applyAlignment="1" applyProtection="1">
      <alignment horizontal="left" wrapText="1"/>
    </xf>
    <xf numFmtId="0" fontId="6" fillId="0" borderId="0" xfId="9" applyNumberFormat="1" applyFont="1" applyFill="1" applyBorder="1" applyAlignment="1" applyProtection="1">
      <alignment horizontal="left" wrapText="1"/>
    </xf>
    <xf numFmtId="0" fontId="1" fillId="0" borderId="0" xfId="0" applyFont="1" applyFill="1" applyAlignment="1">
      <alignment horizontal="left"/>
    </xf>
    <xf numFmtId="0" fontId="1" fillId="0" borderId="0" xfId="0" applyFont="1" applyFill="1" applyBorder="1" applyAlignment="1">
      <alignment horizontal="left"/>
    </xf>
    <xf numFmtId="165" fontId="4" fillId="0" borderId="0" xfId="9" applyNumberFormat="1" applyFont="1" applyFill="1" applyBorder="1" applyAlignment="1">
      <alignment horizontal="left" vertical="center"/>
    </xf>
    <xf numFmtId="0" fontId="4" fillId="0" borderId="0" xfId="0" applyNumberFormat="1" applyFont="1" applyFill="1" applyBorder="1" applyAlignment="1" applyProtection="1">
      <alignment horizontal="center" wrapText="1"/>
    </xf>
    <xf numFmtId="1" fontId="1" fillId="0" borderId="0" xfId="0" applyNumberFormat="1" applyFont="1" applyFill="1" applyBorder="1" applyAlignment="1" applyProtection="1">
      <alignment horizontal="center"/>
      <protection locked="0"/>
    </xf>
    <xf numFmtId="1" fontId="6" fillId="0" borderId="2" xfId="9" applyNumberFormat="1" applyFont="1" applyFill="1" applyBorder="1" applyAlignment="1" applyProtection="1">
      <alignment horizontal="center" vertical="center"/>
      <protection locked="0"/>
    </xf>
    <xf numFmtId="1" fontId="4" fillId="0" borderId="0" xfId="9" applyNumberFormat="1" applyFont="1" applyFill="1" applyBorder="1" applyAlignment="1" applyProtection="1">
      <alignment horizontal="center" vertical="center"/>
      <protection locked="0"/>
    </xf>
    <xf numFmtId="1" fontId="6" fillId="0" borderId="2" xfId="9" applyNumberFormat="1" applyFont="1" applyFill="1" applyBorder="1" applyAlignment="1" applyProtection="1">
      <alignment horizontal="center" wrapText="1"/>
    </xf>
    <xf numFmtId="1" fontId="1" fillId="0" borderId="0" xfId="0" applyNumberFormat="1" applyFont="1" applyFill="1" applyBorder="1" applyAlignment="1" applyProtection="1">
      <alignment horizontal="center"/>
    </xf>
    <xf numFmtId="1" fontId="1" fillId="0" borderId="0" xfId="0" applyNumberFormat="1" applyFont="1" applyAlignment="1" applyProtection="1">
      <alignment horizontal="center"/>
    </xf>
    <xf numFmtId="0" fontId="1" fillId="0" borderId="0" xfId="0" applyFont="1" applyFill="1" applyProtection="1"/>
    <xf numFmtId="1" fontId="1" fillId="0" borderId="0" xfId="0" applyNumberFormat="1" applyFont="1" applyFill="1" applyAlignment="1" applyProtection="1">
      <alignment horizont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5" fillId="0" borderId="0" xfId="0" applyFont="1" applyFill="1" applyProtection="1"/>
    <xf numFmtId="0" fontId="1" fillId="0" borderId="0" xfId="0" applyFont="1" applyProtection="1"/>
    <xf numFmtId="0" fontId="1" fillId="0" borderId="0" xfId="0" applyFont="1" applyFill="1" applyBorder="1" applyProtection="1"/>
    <xf numFmtId="0" fontId="1" fillId="0" borderId="0" xfId="0" applyFont="1" applyAlignment="1" applyProtection="1">
      <alignment horizontal="center"/>
    </xf>
    <xf numFmtId="0" fontId="5" fillId="0" borderId="0" xfId="13" applyFont="1" applyBorder="1" applyProtection="1"/>
    <xf numFmtId="0" fontId="1" fillId="0" borderId="0" xfId="0" applyNumberFormat="1" applyFont="1" applyProtection="1"/>
    <xf numFmtId="0" fontId="1" fillId="0" borderId="1" xfId="0" applyFont="1" applyFill="1" applyBorder="1" applyAlignment="1" applyProtection="1">
      <alignment horizontal="center"/>
    </xf>
    <xf numFmtId="0" fontId="1" fillId="0" borderId="3" xfId="0" applyFont="1" applyFill="1" applyBorder="1" applyAlignment="1" applyProtection="1">
      <alignment horizontal="center"/>
    </xf>
    <xf numFmtId="0" fontId="1" fillId="0" borderId="1" xfId="0" applyNumberFormat="1" applyFont="1" applyFill="1" applyBorder="1" applyAlignment="1" applyProtection="1">
      <alignment wrapText="1"/>
    </xf>
    <xf numFmtId="1" fontId="1" fillId="0" borderId="1" xfId="0" applyNumberFormat="1" applyFont="1" applyFill="1" applyBorder="1" applyAlignment="1" applyProtection="1">
      <alignment horizontal="center" wrapText="1"/>
      <protection locked="0"/>
    </xf>
    <xf numFmtId="0" fontId="1" fillId="0" borderId="1" xfId="0" applyFont="1" applyBorder="1" applyProtection="1"/>
    <xf numFmtId="0" fontId="1" fillId="0" borderId="1" xfId="0" applyNumberFormat="1" applyFont="1" applyBorder="1" applyProtection="1"/>
    <xf numFmtId="0" fontId="1" fillId="0" borderId="1" xfId="0" applyFont="1" applyBorder="1" applyAlignment="1" applyProtection="1">
      <alignment horizontal="center"/>
    </xf>
    <xf numFmtId="1" fontId="1" fillId="0" borderId="1" xfId="0" applyNumberFormat="1" applyFont="1" applyBorder="1" applyAlignment="1" applyProtection="1">
      <alignment horizontal="center"/>
      <protection locked="0"/>
    </xf>
    <xf numFmtId="0" fontId="1" fillId="0" borderId="3" xfId="0" applyNumberFormat="1" applyFont="1" applyFill="1" applyBorder="1" applyAlignment="1" applyProtection="1">
      <alignment wrapText="1"/>
    </xf>
    <xf numFmtId="1" fontId="1" fillId="0" borderId="3" xfId="0" applyNumberFormat="1" applyFont="1" applyFill="1" applyBorder="1" applyAlignment="1" applyProtection="1">
      <alignment horizontal="center" wrapText="1"/>
      <protection locked="0"/>
    </xf>
    <xf numFmtId="0" fontId="1" fillId="0" borderId="3" xfId="0" applyFont="1" applyBorder="1" applyProtection="1"/>
    <xf numFmtId="0" fontId="1" fillId="0" borderId="3" xfId="0" applyNumberFormat="1" applyFont="1" applyBorder="1" applyProtection="1"/>
    <xf numFmtId="0" fontId="1" fillId="0" borderId="3" xfId="0" applyFont="1" applyBorder="1" applyAlignment="1" applyProtection="1">
      <alignment horizontal="center"/>
    </xf>
    <xf numFmtId="165" fontId="6" fillId="0" borderId="2" xfId="9" applyNumberFormat="1" applyFont="1" applyFill="1" applyBorder="1" applyAlignment="1" applyProtection="1">
      <alignment horizontal="center" vertical="center"/>
    </xf>
    <xf numFmtId="0" fontId="1" fillId="0" borderId="1" xfId="0" applyNumberFormat="1" applyFont="1" applyBorder="1" applyAlignment="1" applyProtection="1">
      <alignment horizontal="left"/>
    </xf>
    <xf numFmtId="0" fontId="1" fillId="0" borderId="4" xfId="0" applyFont="1" applyFill="1" applyBorder="1" applyProtection="1"/>
    <xf numFmtId="0" fontId="1" fillId="0" borderId="4" xfId="0" applyFont="1" applyBorder="1" applyAlignment="1" applyProtection="1">
      <alignment horizontal="center"/>
    </xf>
    <xf numFmtId="0" fontId="1" fillId="0" borderId="4" xfId="0" applyFont="1" applyBorder="1" applyAlignment="1" applyProtection="1">
      <alignment horizontal="left"/>
    </xf>
    <xf numFmtId="1" fontId="1" fillId="0" borderId="4" xfId="0" applyNumberFormat="1" applyFont="1" applyBorder="1" applyAlignment="1" applyProtection="1">
      <alignment horizontal="center"/>
    </xf>
    <xf numFmtId="0" fontId="1" fillId="0" borderId="1" xfId="0" applyFont="1" applyFill="1" applyBorder="1" applyProtection="1"/>
    <xf numFmtId="0" fontId="1" fillId="0" borderId="1" xfId="0" applyFont="1" applyBorder="1" applyAlignment="1" applyProtection="1">
      <alignment horizontal="left"/>
    </xf>
    <xf numFmtId="1" fontId="1" fillId="0" borderId="1" xfId="0" applyNumberFormat="1" applyFont="1" applyBorder="1" applyAlignment="1" applyProtection="1">
      <alignment horizontal="center"/>
    </xf>
    <xf numFmtId="0" fontId="1" fillId="0" borderId="4" xfId="0" applyNumberFormat="1" applyFont="1" applyFill="1" applyBorder="1" applyAlignment="1" applyProtection="1">
      <alignment wrapText="1"/>
    </xf>
    <xf numFmtId="0" fontId="1" fillId="0" borderId="1" xfId="0" applyNumberFormat="1" applyFont="1" applyFill="1" applyBorder="1" applyAlignment="1" applyProtection="1">
      <alignment horizontal="center" wrapText="1"/>
    </xf>
    <xf numFmtId="164" fontId="4" fillId="0" borderId="4" xfId="0" applyNumberFormat="1" applyFont="1" applyFill="1" applyBorder="1" applyAlignment="1" applyProtection="1">
      <alignment wrapText="1"/>
    </xf>
    <xf numFmtId="0" fontId="4" fillId="0" borderId="1" xfId="0" applyNumberFormat="1" applyFont="1" applyFill="1" applyBorder="1" applyAlignment="1" applyProtection="1">
      <alignment wrapText="1"/>
    </xf>
    <xf numFmtId="0" fontId="4" fillId="0" borderId="1" xfId="0" applyNumberFormat="1" applyFont="1" applyFill="1" applyBorder="1" applyAlignment="1" applyProtection="1">
      <alignment horizontal="center" wrapText="1"/>
    </xf>
    <xf numFmtId="0" fontId="6" fillId="0" borderId="2" xfId="9" applyNumberFormat="1" applyFont="1" applyFill="1" applyBorder="1" applyAlignment="1" applyProtection="1">
      <alignment horizontal="center"/>
    </xf>
    <xf numFmtId="164" fontId="4" fillId="0" borderId="1" xfId="0" applyNumberFormat="1" applyFont="1" applyFill="1" applyBorder="1" applyAlignment="1" applyProtection="1"/>
    <xf numFmtId="164" fontId="7" fillId="0" borderId="0" xfId="0" applyNumberFormat="1" applyFont="1" applyFill="1" applyBorder="1" applyAlignment="1" applyProtection="1"/>
    <xf numFmtId="0" fontId="6" fillId="0" borderId="0" xfId="9" applyNumberFormat="1" applyFont="1" applyFill="1" applyBorder="1" applyAlignment="1" applyProtection="1">
      <alignment horizontal="center"/>
    </xf>
    <xf numFmtId="0" fontId="4" fillId="0" borderId="0" xfId="9" applyFont="1" applyFill="1" applyAlignment="1" applyProtection="1">
      <alignment horizontal="center" vertical="center"/>
      <protection locked="0"/>
    </xf>
    <xf numFmtId="2" fontId="4" fillId="0" borderId="0" xfId="9" applyNumberFormat="1" applyFont="1" applyFill="1" applyProtection="1">
      <alignment vertical="center"/>
      <protection locked="0"/>
    </xf>
    <xf numFmtId="2" fontId="4" fillId="0" borderId="0" xfId="9" applyNumberFormat="1" applyFont="1" applyFill="1" applyAlignment="1" applyProtection="1">
      <alignment horizontal="center" vertical="center"/>
      <protection locked="0"/>
    </xf>
    <xf numFmtId="0" fontId="4" fillId="0" borderId="0" xfId="9" applyFont="1" applyFill="1" applyProtection="1">
      <alignment vertical="center"/>
      <protection locked="0"/>
    </xf>
    <xf numFmtId="0" fontId="4" fillId="0" borderId="0" xfId="0" applyFont="1" applyFill="1" applyProtection="1">
      <protection locked="0"/>
    </xf>
    <xf numFmtId="0" fontId="6" fillId="0" borderId="2" xfId="9" applyNumberFormat="1" applyFont="1" applyFill="1" applyBorder="1" applyAlignment="1" applyProtection="1">
      <alignment horizontal="center" wrapText="1"/>
      <protection locked="0"/>
    </xf>
    <xf numFmtId="2" fontId="6" fillId="0" borderId="2" xfId="9" applyNumberFormat="1" applyFont="1" applyFill="1" applyBorder="1" applyAlignment="1" applyProtection="1">
      <alignment horizontal="center" vertical="center"/>
      <protection locked="0"/>
    </xf>
    <xf numFmtId="2" fontId="6" fillId="0" borderId="2" xfId="14" applyNumberFormat="1" applyFont="1" applyFill="1" applyBorder="1" applyAlignment="1" applyProtection="1">
      <alignment horizontal="center"/>
      <protection locked="0"/>
    </xf>
    <xf numFmtId="0" fontId="6" fillId="0" borderId="2" xfId="14" applyFont="1" applyFill="1" applyBorder="1" applyAlignment="1" applyProtection="1">
      <alignment horizontal="center"/>
      <protection locked="0"/>
    </xf>
    <xf numFmtId="2" fontId="4" fillId="0" borderId="4" xfId="12" applyNumberFormat="1" applyFont="1" applyFill="1" applyBorder="1" applyAlignment="1" applyProtection="1">
      <alignment horizontal="center" vertical="center"/>
      <protection locked="0"/>
    </xf>
    <xf numFmtId="2" fontId="4" fillId="0" borderId="1" xfId="12" applyNumberFormat="1"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2" fontId="4" fillId="0" borderId="4" xfId="0" applyNumberFormat="1" applyFont="1" applyFill="1" applyBorder="1" applyAlignment="1" applyProtection="1">
      <alignment horizontal="center"/>
      <protection locked="0"/>
    </xf>
    <xf numFmtId="0" fontId="4" fillId="0" borderId="4" xfId="0" applyFont="1" applyFill="1" applyBorder="1" applyProtection="1">
      <protection locked="0"/>
    </xf>
    <xf numFmtId="2" fontId="4" fillId="0" borderId="1" xfId="0" applyNumberFormat="1" applyFont="1" applyFill="1" applyBorder="1" applyAlignment="1" applyProtection="1">
      <alignment horizontal="center"/>
      <protection locked="0"/>
    </xf>
    <xf numFmtId="0" fontId="4" fillId="0" borderId="1" xfId="0" applyFont="1" applyFill="1" applyBorder="1" applyProtection="1">
      <protection locked="0"/>
    </xf>
    <xf numFmtId="2" fontId="4" fillId="0" borderId="0" xfId="0" applyNumberFormat="1" applyFont="1" applyFill="1" applyAlignment="1" applyProtection="1">
      <alignment horizontal="center"/>
      <protection locked="0"/>
    </xf>
    <xf numFmtId="2" fontId="4" fillId="0" borderId="0" xfId="0" applyNumberFormat="1" applyFont="1" applyFill="1" applyAlignment="1" applyProtection="1">
      <alignment horizontal="center" vertical="center"/>
      <protection locked="0"/>
    </xf>
    <xf numFmtId="2" fontId="6" fillId="0" borderId="0" xfId="14" applyNumberFormat="1" applyFont="1" applyFill="1" applyBorder="1" applyAlignment="1" applyProtection="1">
      <alignment horizontal="center"/>
      <protection locked="0"/>
    </xf>
    <xf numFmtId="0" fontId="6" fillId="0" borderId="0" xfId="14" applyFont="1" applyFill="1" applyBorder="1" applyAlignment="1" applyProtection="1">
      <alignment horizontal="center"/>
      <protection locked="0"/>
    </xf>
    <xf numFmtId="0" fontId="10" fillId="0" borderId="0" xfId="13" applyFont="1" applyFill="1" applyBorder="1" applyProtection="1"/>
    <xf numFmtId="0" fontId="4" fillId="0" borderId="0" xfId="13" applyFont="1" applyFill="1" applyBorder="1" applyProtection="1"/>
    <xf numFmtId="0" fontId="4" fillId="0" borderId="0" xfId="13" applyFont="1" applyFill="1" applyBorder="1" applyAlignment="1" applyProtection="1">
      <alignment horizontal="center"/>
    </xf>
    <xf numFmtId="0" fontId="4" fillId="0" borderId="0" xfId="9" applyFont="1" applyFill="1" applyAlignment="1" applyProtection="1">
      <alignment horizontal="center" vertical="center"/>
    </xf>
    <xf numFmtId="2" fontId="4" fillId="0" borderId="0" xfId="9" applyNumberFormat="1" applyFont="1" applyFill="1" applyAlignment="1" applyProtection="1">
      <alignment horizontal="center" vertical="center"/>
    </xf>
    <xf numFmtId="0" fontId="4" fillId="0" borderId="0" xfId="9" applyFont="1" applyFill="1" applyProtection="1">
      <alignment vertical="center"/>
    </xf>
    <xf numFmtId="0" fontId="4" fillId="0" borderId="0" xfId="0" applyFont="1" applyFill="1" applyProtection="1"/>
    <xf numFmtId="0" fontId="9" fillId="0" borderId="0" xfId="13" applyFont="1" applyFill="1" applyBorder="1" applyProtection="1"/>
    <xf numFmtId="2" fontId="4" fillId="0" borderId="0" xfId="13" applyNumberFormat="1" applyFont="1" applyFill="1" applyBorder="1" applyAlignment="1" applyProtection="1">
      <alignment horizontal="center"/>
    </xf>
    <xf numFmtId="2" fontId="6" fillId="0" borderId="2" xfId="14" applyNumberFormat="1" applyFont="1" applyFill="1" applyBorder="1" applyAlignment="1" applyProtection="1">
      <alignment horizontal="center"/>
    </xf>
    <xf numFmtId="0" fontId="6" fillId="0" borderId="2" xfId="14" applyFont="1" applyFill="1" applyBorder="1" applyAlignment="1" applyProtection="1">
      <alignment horizontal="center"/>
    </xf>
    <xf numFmtId="1" fontId="6" fillId="0" borderId="2" xfId="14" applyNumberFormat="1" applyFont="1" applyFill="1" applyBorder="1" applyAlignment="1" applyProtection="1">
      <alignment horizontal="center"/>
    </xf>
    <xf numFmtId="0" fontId="4" fillId="0" borderId="0" xfId="0" applyFont="1" applyFill="1" applyBorder="1" applyProtection="1"/>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2" fontId="4" fillId="0" borderId="1" xfId="12" applyNumberFormat="1" applyFont="1" applyFill="1" applyBorder="1" applyAlignment="1" applyProtection="1">
      <alignment horizontal="center" vertical="center"/>
    </xf>
    <xf numFmtId="0" fontId="4" fillId="0" borderId="1" xfId="9" applyFont="1" applyFill="1" applyBorder="1" applyAlignment="1" applyProtection="1">
      <alignment horizontal="center" vertical="center"/>
    </xf>
    <xf numFmtId="0" fontId="4" fillId="0" borderId="0" xfId="0" applyFont="1" applyFill="1" applyAlignment="1" applyProtection="1">
      <alignment vertical="center"/>
    </xf>
    <xf numFmtId="2" fontId="4" fillId="0" borderId="4" xfId="0" applyNumberFormat="1" applyFont="1" applyFill="1" applyBorder="1" applyProtection="1"/>
    <xf numFmtId="2" fontId="4" fillId="0" borderId="4" xfId="0" applyNumberFormat="1" applyFont="1" applyFill="1" applyBorder="1" applyAlignment="1" applyProtection="1">
      <alignment horizontal="center"/>
    </xf>
    <xf numFmtId="0" fontId="4" fillId="0" borderId="4" xfId="0" applyFont="1" applyFill="1" applyBorder="1" applyProtection="1"/>
    <xf numFmtId="2" fontId="4" fillId="0" borderId="1" xfId="0" applyNumberFormat="1" applyFont="1" applyFill="1" applyBorder="1" applyAlignment="1" applyProtection="1">
      <alignment horizontal="center"/>
    </xf>
    <xf numFmtId="0" fontId="4" fillId="0" borderId="1" xfId="0" applyFont="1" applyFill="1" applyBorder="1" applyAlignment="1" applyProtection="1">
      <alignment horizontal="center"/>
    </xf>
    <xf numFmtId="2" fontId="4" fillId="0" borderId="0" xfId="0" applyNumberFormat="1" applyFont="1" applyFill="1" applyAlignment="1" applyProtection="1">
      <alignment horizontal="center"/>
    </xf>
    <xf numFmtId="0" fontId="4" fillId="0" borderId="0" xfId="0" applyFont="1" applyFill="1" applyAlignment="1" applyProtection="1">
      <alignment horizontal="center"/>
    </xf>
    <xf numFmtId="0" fontId="4" fillId="0" borderId="4" xfId="0" applyFont="1" applyFill="1" applyBorder="1" applyAlignment="1" applyProtection="1">
      <alignment vertical="center"/>
    </xf>
    <xf numFmtId="2" fontId="4"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2" fontId="6" fillId="0" borderId="0" xfId="14" applyNumberFormat="1" applyFont="1" applyFill="1" applyBorder="1" applyAlignment="1" applyProtection="1">
      <alignment horizontal="center"/>
    </xf>
    <xf numFmtId="0" fontId="6" fillId="0" borderId="0" xfId="14" applyFont="1" applyFill="1" applyBorder="1" applyAlignment="1" applyProtection="1">
      <alignment horizontal="center"/>
    </xf>
    <xf numFmtId="1" fontId="6" fillId="0" borderId="0" xfId="14" applyNumberFormat="1" applyFont="1" applyFill="1" applyBorder="1" applyAlignment="1" applyProtection="1">
      <alignment horizontal="center"/>
    </xf>
    <xf numFmtId="0" fontId="1" fillId="0" borderId="0" xfId="0" applyFont="1" applyFill="1" applyProtection="1">
      <protection locked="0"/>
    </xf>
    <xf numFmtId="165" fontId="6" fillId="0" borderId="2" xfId="9" applyNumberFormat="1" applyFont="1" applyFill="1" applyBorder="1" applyAlignment="1" applyProtection="1">
      <alignment horizontal="center"/>
      <protection locked="0"/>
    </xf>
    <xf numFmtId="2" fontId="2" fillId="0" borderId="2" xfId="14" applyNumberFormat="1" applyFont="1" applyFill="1" applyBorder="1" applyAlignment="1" applyProtection="1">
      <alignment horizontal="center"/>
      <protection locked="0"/>
    </xf>
    <xf numFmtId="0" fontId="2" fillId="0" borderId="2" xfId="14" applyFont="1" applyFill="1" applyBorder="1" applyAlignment="1" applyProtection="1">
      <alignment horizontal="center"/>
      <protection locked="0"/>
    </xf>
    <xf numFmtId="1" fontId="2" fillId="0" borderId="2" xfId="14" applyNumberFormat="1" applyFont="1" applyFill="1" applyBorder="1" applyAlignment="1" applyProtection="1">
      <alignment horizontal="center"/>
      <protection locked="0"/>
    </xf>
    <xf numFmtId="2"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vertical="center"/>
      <protection locked="0"/>
    </xf>
    <xf numFmtId="0" fontId="9" fillId="0" borderId="0" xfId="9" applyFont="1" applyFill="1" applyProtection="1">
      <alignment vertical="center"/>
      <protection locked="0"/>
    </xf>
    <xf numFmtId="0" fontId="9" fillId="0" borderId="0" xfId="9" applyFont="1" applyFill="1" applyAlignment="1" applyProtection="1">
      <alignment horizontal="center" vertical="center"/>
      <protection locked="0"/>
    </xf>
    <xf numFmtId="0" fontId="1" fillId="0" borderId="0" xfId="0" applyFont="1" applyFill="1" applyAlignment="1" applyProtection="1">
      <alignment horizontal="center"/>
      <protection locked="0"/>
    </xf>
    <xf numFmtId="2" fontId="1" fillId="0" borderId="0" xfId="0" applyNumberFormat="1" applyFont="1" applyFill="1" applyProtection="1">
      <protection locked="0"/>
    </xf>
    <xf numFmtId="2" fontId="1" fillId="0" borderId="0" xfId="0" applyNumberFormat="1" applyFont="1" applyFill="1" applyAlignment="1" applyProtection="1">
      <alignment horizontal="center"/>
      <protection locked="0"/>
    </xf>
    <xf numFmtId="0" fontId="3" fillId="0" borderId="0" xfId="13" applyFont="1" applyFill="1" applyBorder="1" applyProtection="1"/>
    <xf numFmtId="0" fontId="1" fillId="0" borderId="0" xfId="13" applyFont="1" applyFill="1" applyBorder="1" applyProtection="1"/>
    <xf numFmtId="0" fontId="1" fillId="0" borderId="0" xfId="13" applyFont="1" applyFill="1" applyBorder="1" applyAlignment="1" applyProtection="1">
      <alignment horizontal="center"/>
    </xf>
    <xf numFmtId="1" fontId="4" fillId="0" borderId="0" xfId="9" applyNumberFormat="1" applyFont="1" applyFill="1" applyAlignment="1" applyProtection="1">
      <alignment horizontal="center" vertical="center"/>
    </xf>
    <xf numFmtId="0" fontId="5" fillId="0" borderId="0" xfId="13" applyFont="1" applyFill="1" applyBorder="1" applyProtection="1"/>
    <xf numFmtId="2" fontId="1" fillId="0" borderId="0" xfId="13" applyNumberFormat="1" applyFont="1" applyFill="1" applyBorder="1" applyAlignment="1" applyProtection="1">
      <alignment horizontal="center"/>
    </xf>
    <xf numFmtId="2" fontId="2" fillId="0" borderId="2" xfId="14" applyNumberFormat="1" applyFont="1" applyFill="1" applyBorder="1" applyAlignment="1" applyProtection="1">
      <alignment horizontal="center"/>
    </xf>
    <xf numFmtId="0" fontId="2" fillId="0" borderId="2" xfId="14" applyFont="1" applyFill="1" applyBorder="1" applyAlignment="1" applyProtection="1">
      <alignment horizontal="center"/>
    </xf>
    <xf numFmtId="1" fontId="2" fillId="0" borderId="2" xfId="14" applyNumberFormat="1" applyFont="1" applyFill="1" applyBorder="1" applyAlignment="1" applyProtection="1">
      <alignment horizontal="center"/>
    </xf>
    <xf numFmtId="0" fontId="1" fillId="0" borderId="0" xfId="0" applyFont="1" applyFill="1" applyBorder="1" applyAlignment="1" applyProtection="1"/>
    <xf numFmtId="0" fontId="1" fillId="0" borderId="0" xfId="0" applyFont="1" applyFill="1" applyAlignment="1" applyProtection="1">
      <alignment vertical="center"/>
    </xf>
    <xf numFmtId="0" fontId="1" fillId="0" borderId="1" xfId="0"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0" fontId="5" fillId="0" borderId="0" xfId="13" applyFont="1" applyFill="1" applyBorder="1" applyAlignment="1" applyProtection="1">
      <alignment horizontal="center"/>
    </xf>
    <xf numFmtId="2" fontId="5" fillId="0" borderId="0" xfId="13" applyNumberFormat="1" applyFont="1" applyFill="1" applyBorder="1" applyAlignment="1" applyProtection="1">
      <alignment horizontal="center"/>
    </xf>
    <xf numFmtId="0" fontId="9" fillId="0" borderId="0" xfId="9" applyFont="1" applyFill="1" applyProtection="1">
      <alignment vertical="center"/>
    </xf>
    <xf numFmtId="0" fontId="9" fillId="0" borderId="0" xfId="9" applyFont="1" applyFill="1" applyAlignment="1" applyProtection="1">
      <alignment horizontal="center" vertical="center"/>
    </xf>
    <xf numFmtId="1" fontId="9" fillId="0" borderId="0" xfId="9" applyNumberFormat="1" applyFont="1" applyFill="1" applyAlignment="1" applyProtection="1">
      <alignment horizontal="center" vertical="center"/>
    </xf>
    <xf numFmtId="0" fontId="1" fillId="0" borderId="0" xfId="0" applyFont="1" applyFill="1" applyAlignment="1" applyProtection="1">
      <alignment horizontal="center"/>
    </xf>
    <xf numFmtId="2" fontId="1" fillId="0" borderId="0" xfId="0" applyNumberFormat="1" applyFont="1" applyFill="1" applyAlignment="1" applyProtection="1">
      <alignment horizontal="center"/>
    </xf>
    <xf numFmtId="0" fontId="1" fillId="0" borderId="0" xfId="0" applyFont="1" applyAlignment="1" applyProtection="1">
      <alignment horizontal="left"/>
      <protection locked="0"/>
    </xf>
    <xf numFmtId="2" fontId="1" fillId="0" borderId="0" xfId="0" applyNumberFormat="1" applyFont="1" applyAlignment="1" applyProtection="1">
      <alignment horizontal="center"/>
      <protection locked="0"/>
    </xf>
    <xf numFmtId="2" fontId="4" fillId="0" borderId="0" xfId="12" applyNumberFormat="1" applyFont="1" applyFill="1" applyBorder="1" applyAlignment="1" applyProtection="1">
      <alignment horizontal="center" vertical="center"/>
      <protection locked="0"/>
    </xf>
    <xf numFmtId="2" fontId="6" fillId="0" borderId="2" xfId="9" applyNumberFormat="1" applyFont="1" applyFill="1" applyBorder="1" applyAlignment="1" applyProtection="1">
      <alignment horizontal="center" wrapText="1"/>
      <protection locked="0"/>
    </xf>
    <xf numFmtId="0" fontId="1" fillId="0" borderId="4" xfId="0" applyFont="1" applyBorder="1" applyAlignment="1" applyProtection="1">
      <alignment horizontal="left"/>
      <protection locked="0"/>
    </xf>
    <xf numFmtId="2" fontId="1" fillId="0" borderId="4" xfId="0" applyNumberFormat="1" applyFont="1" applyBorder="1" applyAlignment="1" applyProtection="1">
      <alignment horizontal="center"/>
      <protection locked="0"/>
    </xf>
    <xf numFmtId="0" fontId="1" fillId="0" borderId="1" xfId="0" applyFont="1" applyBorder="1" applyAlignment="1" applyProtection="1">
      <alignment horizontal="left"/>
      <protection locked="0"/>
    </xf>
    <xf numFmtId="2" fontId="1" fillId="0" borderId="1" xfId="0" applyNumberFormat="1" applyFont="1" applyBorder="1" applyAlignment="1" applyProtection="1">
      <alignment horizontal="center"/>
      <protection locked="0"/>
    </xf>
    <xf numFmtId="0" fontId="3" fillId="0" borderId="0" xfId="13" applyFont="1" applyBorder="1" applyProtection="1"/>
    <xf numFmtId="0" fontId="1" fillId="0" borderId="0" xfId="0" applyFont="1" applyAlignment="1" applyProtection="1">
      <alignment horizontal="left"/>
    </xf>
    <xf numFmtId="2" fontId="4" fillId="0" borderId="0" xfId="12" applyNumberFormat="1" applyFont="1" applyFill="1" applyBorder="1" applyAlignment="1" applyProtection="1">
      <alignment horizontal="center" vertical="center"/>
    </xf>
    <xf numFmtId="0" fontId="3" fillId="0" borderId="0" xfId="0" applyFont="1" applyFill="1"/>
    <xf numFmtId="165" fontId="6" fillId="0" borderId="5" xfId="9" applyNumberFormat="1" applyFont="1" applyFill="1" applyBorder="1" applyAlignment="1">
      <alignment horizontal="center" vertical="center"/>
    </xf>
    <xf numFmtId="0" fontId="4" fillId="0" borderId="4" xfId="9" applyNumberFormat="1" applyFont="1" applyFill="1" applyBorder="1" applyAlignment="1" applyProtection="1">
      <alignment horizontal="left" wrapText="1"/>
    </xf>
    <xf numFmtId="0" fontId="4" fillId="0" borderId="4" xfId="9" applyNumberFormat="1" applyFont="1" applyFill="1" applyBorder="1" applyAlignment="1" applyProtection="1">
      <alignment horizontal="center" wrapText="1"/>
    </xf>
    <xf numFmtId="165" fontId="4" fillId="0" borderId="4" xfId="9" applyNumberFormat="1" applyFont="1" applyFill="1" applyBorder="1" applyAlignment="1">
      <alignment horizontal="left" vertical="center"/>
    </xf>
    <xf numFmtId="1" fontId="4" fillId="0" borderId="4" xfId="9" applyNumberFormat="1" applyFont="1" applyFill="1" applyBorder="1" applyAlignment="1" applyProtection="1">
      <alignment horizontal="center" vertical="center"/>
      <protection locked="0"/>
    </xf>
    <xf numFmtId="165" fontId="6" fillId="0" borderId="4" xfId="9" applyNumberFormat="1" applyFont="1" applyFill="1" applyBorder="1" applyAlignment="1">
      <alignment horizontal="center" vertical="center"/>
    </xf>
    <xf numFmtId="0" fontId="4" fillId="0" borderId="1" xfId="9" applyNumberFormat="1" applyFont="1" applyFill="1" applyBorder="1" applyAlignment="1" applyProtection="1">
      <alignment horizontal="left" wrapText="1"/>
    </xf>
    <xf numFmtId="0" fontId="4" fillId="0" borderId="1" xfId="9" applyNumberFormat="1" applyFont="1" applyFill="1" applyBorder="1" applyAlignment="1" applyProtection="1">
      <alignment horizontal="center" wrapText="1"/>
    </xf>
    <xf numFmtId="165" fontId="4" fillId="0" borderId="1" xfId="9" applyNumberFormat="1" applyFont="1" applyFill="1" applyBorder="1" applyAlignment="1">
      <alignment horizontal="left" vertical="center"/>
    </xf>
    <xf numFmtId="1" fontId="4" fillId="0" borderId="1" xfId="9" applyNumberFormat="1" applyFont="1" applyFill="1" applyBorder="1" applyAlignment="1" applyProtection="1">
      <alignment horizontal="center" vertical="center"/>
      <protection locked="0"/>
    </xf>
    <xf numFmtId="0" fontId="1" fillId="0" borderId="1" xfId="0" applyFont="1" applyFill="1" applyBorder="1" applyAlignment="1">
      <alignment horizontal="left"/>
    </xf>
    <xf numFmtId="0" fontId="3" fillId="0" borderId="0" xfId="0" applyFont="1" applyFill="1" applyProtection="1"/>
    <xf numFmtId="0" fontId="3" fillId="0" borderId="0" xfId="0" applyFont="1" applyProtection="1"/>
    <xf numFmtId="0" fontId="4" fillId="0" borderId="0" xfId="9" applyFont="1" applyFill="1" applyAlignment="1" applyProtection="1">
      <alignment vertical="center"/>
      <protection locked="0"/>
    </xf>
    <xf numFmtId="0" fontId="8" fillId="0" borderId="0" xfId="0" applyFont="1" applyFill="1" applyAlignment="1" applyProtection="1">
      <protection locked="0"/>
    </xf>
    <xf numFmtId="0" fontId="4" fillId="0" borderId="1" xfId="0" applyFont="1" applyFill="1" applyBorder="1" applyAlignment="1" applyProtection="1">
      <protection locked="0"/>
    </xf>
    <xf numFmtId="2" fontId="6" fillId="0" borderId="2" xfId="9" applyNumberFormat="1" applyFont="1" applyFill="1" applyBorder="1" applyAlignment="1" applyProtection="1">
      <alignment horizontal="center"/>
      <protection locked="0"/>
    </xf>
    <xf numFmtId="0" fontId="8" fillId="0" borderId="0" xfId="0" applyFont="1" applyFill="1" applyAlignment="1" applyProtection="1">
      <alignment horizontal="center"/>
      <protection locked="0"/>
    </xf>
    <xf numFmtId="2" fontId="2" fillId="0" borderId="0" xfId="14" applyNumberFormat="1" applyFont="1" applyFill="1" applyBorder="1" applyAlignment="1" applyProtection="1">
      <alignment horizontal="center"/>
      <protection locked="0"/>
    </xf>
    <xf numFmtId="0" fontId="2" fillId="0" borderId="0" xfId="14" applyFont="1" applyFill="1" applyBorder="1" applyAlignment="1" applyProtection="1">
      <alignment horizontal="center"/>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center" vertical="center"/>
      <protection locked="0"/>
    </xf>
    <xf numFmtId="0" fontId="3" fillId="0" borderId="0" xfId="13" applyFont="1" applyFill="1" applyBorder="1" applyAlignment="1" applyProtection="1"/>
    <xf numFmtId="0" fontId="8" fillId="0" borderId="0" xfId="13" applyFont="1" applyFill="1" applyBorder="1" applyAlignment="1" applyProtection="1"/>
    <xf numFmtId="0" fontId="8" fillId="0" borderId="0" xfId="13" applyFont="1" applyFill="1" applyBorder="1" applyAlignment="1" applyProtection="1">
      <alignment horizontal="center"/>
    </xf>
    <xf numFmtId="0" fontId="8" fillId="0" borderId="0" xfId="0" applyFont="1" applyFill="1" applyAlignment="1" applyProtection="1"/>
    <xf numFmtId="0" fontId="5" fillId="0" borderId="0" xfId="13" applyFont="1" applyFill="1" applyBorder="1" applyAlignment="1" applyProtection="1"/>
    <xf numFmtId="0" fontId="1" fillId="0" borderId="0" xfId="13" applyFont="1" applyFill="1" applyBorder="1" applyAlignment="1" applyProtection="1"/>
    <xf numFmtId="0" fontId="4" fillId="0" borderId="6" xfId="9" applyFont="1" applyFill="1" applyBorder="1" applyAlignment="1" applyProtection="1">
      <alignment horizontal="center" vertical="center"/>
    </xf>
    <xf numFmtId="0" fontId="4" fillId="0" borderId="0" xfId="0" applyFont="1" applyFill="1" applyAlignment="1" applyProtection="1"/>
    <xf numFmtId="0" fontId="8" fillId="0" borderId="0" xfId="0" applyFont="1" applyFill="1" applyAlignment="1" applyProtection="1">
      <alignment horizontal="center"/>
    </xf>
    <xf numFmtId="2" fontId="2" fillId="0" borderId="0" xfId="14" applyNumberFormat="1" applyFont="1" applyFill="1" applyBorder="1" applyAlignment="1" applyProtection="1">
      <alignment horizontal="center"/>
    </xf>
    <xf numFmtId="0" fontId="2" fillId="0" borderId="0" xfId="14" applyFont="1" applyFill="1" applyBorder="1" applyAlignment="1" applyProtection="1">
      <alignment horizontal="center"/>
    </xf>
    <xf numFmtId="1" fontId="2" fillId="0" borderId="0" xfId="14" applyNumberFormat="1" applyFont="1" applyFill="1" applyBorder="1" applyAlignment="1" applyProtection="1">
      <alignment horizontal="center"/>
    </xf>
    <xf numFmtId="0" fontId="1" fillId="0" borderId="0" xfId="0" applyFont="1" applyFill="1" applyAlignment="1" applyProtection="1">
      <alignment horizontal="center" vertical="center"/>
    </xf>
    <xf numFmtId="2" fontId="4" fillId="0" borderId="7" xfId="0" applyNumberFormat="1" applyFont="1" applyFill="1" applyBorder="1" applyAlignment="1" applyProtection="1">
      <alignment horizontal="center"/>
    </xf>
    <xf numFmtId="0" fontId="4" fillId="0" borderId="0" xfId="0" applyFont="1" applyFill="1" applyBorder="1" applyAlignment="1" applyProtection="1">
      <alignment horizontal="center" vertical="center"/>
    </xf>
    <xf numFmtId="2" fontId="4" fillId="0" borderId="0" xfId="0" applyNumberFormat="1" applyFont="1" applyFill="1" applyBorder="1" applyAlignment="1" applyProtection="1">
      <alignment horizontal="center"/>
      <protection locked="0"/>
    </xf>
    <xf numFmtId="0" fontId="4" fillId="0" borderId="0" xfId="0" applyFont="1" applyFill="1" applyBorder="1" applyProtection="1">
      <protection locked="0"/>
    </xf>
    <xf numFmtId="2"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1" fillId="0" borderId="6" xfId="0" applyFont="1" applyBorder="1" applyAlignment="1" applyProtection="1">
      <alignment horizontal="center"/>
    </xf>
    <xf numFmtId="2" fontId="4" fillId="0" borderId="3" xfId="12" applyNumberFormat="1" applyFont="1" applyFill="1" applyBorder="1" applyAlignment="1" applyProtection="1">
      <alignment horizontal="center" vertical="center"/>
    </xf>
    <xf numFmtId="0" fontId="4" fillId="0" borderId="0" xfId="13" applyFont="1" applyFill="1" applyBorder="1" applyAlignment="1" applyProtection="1"/>
    <xf numFmtId="164" fontId="4" fillId="0" borderId="0" xfId="0" applyNumberFormat="1" applyFont="1" applyFill="1" applyBorder="1" applyAlignment="1" applyProtection="1"/>
    <xf numFmtId="164" fontId="4" fillId="0" borderId="0" xfId="9" applyNumberFormat="1" applyFont="1" applyFill="1" applyBorder="1" applyAlignment="1" applyProtection="1"/>
    <xf numFmtId="0" fontId="6" fillId="0" borderId="2" xfId="9" applyNumberFormat="1" applyFont="1" applyFill="1" applyBorder="1" applyAlignment="1" applyProtection="1">
      <alignment horizontal="left" wrapText="1"/>
    </xf>
    <xf numFmtId="1" fontId="1" fillId="0" borderId="0" xfId="0" applyNumberFormat="1" applyFont="1" applyFill="1" applyBorder="1" applyAlignment="1" applyProtection="1">
      <alignment horizontal="left"/>
      <protection locked="0"/>
    </xf>
    <xf numFmtId="1" fontId="1" fillId="0" borderId="1" xfId="0" applyNumberFormat="1" applyFont="1" applyBorder="1" applyAlignment="1" applyProtection="1">
      <alignment horizontal="left"/>
      <protection locked="0"/>
    </xf>
    <xf numFmtId="1" fontId="1" fillId="0" borderId="0" xfId="0" applyNumberFormat="1" applyFont="1" applyAlignment="1" applyProtection="1">
      <alignment horizontal="left"/>
      <protection locked="0"/>
    </xf>
    <xf numFmtId="0" fontId="1" fillId="0" borderId="8" xfId="0" applyFont="1" applyBorder="1" applyAlignment="1" applyProtection="1">
      <alignment horizontal="center"/>
    </xf>
    <xf numFmtId="0" fontId="1" fillId="0" borderId="8" xfId="0" applyFont="1" applyBorder="1" applyProtection="1"/>
    <xf numFmtId="0" fontId="6" fillId="0" borderId="2" xfId="9" applyFont="1" applyFill="1" applyBorder="1" applyAlignment="1" applyProtection="1">
      <alignment horizontal="center"/>
    </xf>
    <xf numFmtId="0" fontId="4" fillId="0" borderId="1" xfId="0" applyFont="1" applyFill="1" applyBorder="1" applyAlignment="1" applyProtection="1"/>
    <xf numFmtId="0" fontId="6" fillId="0" borderId="2" xfId="9" applyFont="1" applyFill="1" applyBorder="1" applyAlignment="1" applyProtection="1">
      <alignment horizontal="center" wrapText="1"/>
    </xf>
    <xf numFmtId="0" fontId="4" fillId="0" borderId="4" xfId="0" applyFont="1" applyFill="1" applyBorder="1" applyAlignment="1" applyProtection="1">
      <alignment wrapText="1"/>
    </xf>
    <xf numFmtId="0" fontId="4" fillId="0" borderId="4" xfId="0" applyFont="1" applyFill="1" applyBorder="1" applyAlignment="1" applyProtection="1">
      <alignment horizontal="center" wrapText="1"/>
    </xf>
    <xf numFmtId="0" fontId="4" fillId="0" borderId="4" xfId="0" applyFont="1" applyFill="1" applyBorder="1" applyAlignment="1" applyProtection="1">
      <alignment horizontal="left"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wrapText="1"/>
    </xf>
    <xf numFmtId="0" fontId="4" fillId="0" borderId="0" xfId="9" applyFont="1" applyFill="1" applyBorder="1" applyAlignment="1" applyProtection="1">
      <alignment horizontal="center"/>
    </xf>
    <xf numFmtId="0" fontId="6" fillId="0" borderId="0" xfId="9" applyFont="1" applyFill="1" applyBorder="1" applyAlignment="1" applyProtection="1">
      <alignment horizontal="center"/>
    </xf>
    <xf numFmtId="0" fontId="4" fillId="0" borderId="0" xfId="0" applyFont="1" applyFill="1" applyBorder="1" applyAlignment="1" applyProtection="1"/>
    <xf numFmtId="0" fontId="4" fillId="0" borderId="0" xfId="0" applyFont="1" applyFill="1" applyBorder="1" applyAlignment="1" applyProtection="1">
      <protection locked="0"/>
    </xf>
    <xf numFmtId="0" fontId="4" fillId="0" borderId="0" xfId="9" applyFont="1" applyFill="1" applyBorder="1" applyAlignment="1" applyProtection="1">
      <alignment horizontal="center" vertical="center"/>
    </xf>
    <xf numFmtId="2" fontId="4" fillId="0" borderId="0" xfId="9"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wrapText="1"/>
    </xf>
    <xf numFmtId="2" fontId="1" fillId="0" borderId="3" xfId="0" applyNumberFormat="1" applyFont="1" applyFill="1" applyBorder="1" applyAlignment="1" applyProtection="1">
      <alignment horizontal="center" vertical="center"/>
      <protection locked="0"/>
    </xf>
    <xf numFmtId="0" fontId="1" fillId="0" borderId="3" xfId="0" applyFont="1" applyFill="1" applyBorder="1" applyAlignment="1" applyProtection="1">
      <alignment vertical="center"/>
      <protection locked="0"/>
    </xf>
    <xf numFmtId="2" fontId="1" fillId="0" borderId="9" xfId="0" applyNumberFormat="1" applyFont="1" applyFill="1" applyBorder="1" applyAlignment="1" applyProtection="1">
      <alignment horizontal="center" vertical="center"/>
    </xf>
    <xf numFmtId="2" fontId="4" fillId="0" borderId="6" xfId="0" applyNumberFormat="1" applyFont="1" applyFill="1" applyBorder="1" applyAlignment="1" applyProtection="1">
      <alignment horizontal="center"/>
    </xf>
    <xf numFmtId="2" fontId="4" fillId="0" borderId="8" xfId="12" applyNumberFormat="1" applyFont="1" applyFill="1" applyBorder="1" applyAlignment="1" applyProtection="1">
      <alignment horizontal="center" vertical="center"/>
    </xf>
    <xf numFmtId="0" fontId="10" fillId="0" borderId="0" xfId="13" applyFont="1" applyFill="1" applyBorder="1" applyAlignment="1" applyProtection="1"/>
    <xf numFmtId="0" fontId="0" fillId="0" borderId="0" xfId="0" applyAlignment="1"/>
    <xf numFmtId="0" fontId="9" fillId="0" borderId="0" xfId="13" applyFont="1" applyFill="1" applyBorder="1" applyAlignment="1" applyProtection="1"/>
    <xf numFmtId="0" fontId="4" fillId="0" borderId="1" xfId="0" applyNumberFormat="1" applyFont="1" applyFill="1" applyBorder="1" applyAlignment="1" applyProtection="1"/>
    <xf numFmtId="0" fontId="4" fillId="0" borderId="1" xfId="0" applyNumberFormat="1" applyFont="1" applyFill="1" applyBorder="1" applyAlignment="1" applyProtection="1">
      <alignment horizontal="center"/>
    </xf>
    <xf numFmtId="0" fontId="4" fillId="0" borderId="0" xfId="0" applyFont="1" applyFill="1" applyAlignment="1" applyProtection="1">
      <protection locked="0"/>
    </xf>
    <xf numFmtId="2" fontId="1" fillId="0" borderId="9" xfId="0" applyNumberFormat="1" applyFont="1" applyFill="1" applyBorder="1" applyAlignment="1" applyProtection="1">
      <alignment horizontal="center" vertical="center"/>
      <protection locked="0"/>
    </xf>
    <xf numFmtId="2" fontId="4" fillId="0" borderId="0" xfId="0" applyNumberFormat="1" applyFont="1" applyFill="1" applyBorder="1" applyProtection="1"/>
    <xf numFmtId="2" fontId="4" fillId="0" borderId="6" xfId="12" applyNumberFormat="1"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 fillId="0" borderId="8" xfId="0" applyFont="1" applyBorder="1" applyAlignment="1" applyProtection="1">
      <alignment horizontal="left"/>
    </xf>
    <xf numFmtId="1" fontId="1" fillId="0" borderId="8" xfId="0" applyNumberFormat="1" applyFont="1" applyBorder="1" applyAlignment="1" applyProtection="1">
      <alignment horizontal="center"/>
    </xf>
    <xf numFmtId="1" fontId="1" fillId="0" borderId="8" xfId="0" applyNumberFormat="1" applyFont="1" applyBorder="1" applyAlignment="1" applyProtection="1">
      <alignment horizontal="left"/>
      <protection locked="0"/>
    </xf>
    <xf numFmtId="0" fontId="1" fillId="0" borderId="0" xfId="0" applyFont="1" applyProtection="1">
      <protection locked="0"/>
    </xf>
    <xf numFmtId="0" fontId="1" fillId="0" borderId="0" xfId="0" applyFont="1" applyFill="1" applyBorder="1" applyAlignment="1" applyProtection="1">
      <alignment horizontal="center" vertical="center"/>
    </xf>
    <xf numFmtId="0" fontId="1" fillId="0" borderId="0" xfId="0" applyNumberFormat="1" applyFont="1" applyFill="1" applyBorder="1" applyAlignment="1" applyProtection="1">
      <alignment horizontal="center" wrapText="1"/>
    </xf>
    <xf numFmtId="2"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2" fontId="1" fillId="0" borderId="0" xfId="0"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wrapText="1"/>
      <protection locked="0"/>
    </xf>
    <xf numFmtId="0" fontId="1" fillId="0" borderId="8" xfId="0" applyNumberFormat="1" applyFont="1" applyFill="1" applyBorder="1" applyAlignment="1" applyProtection="1">
      <alignment wrapText="1"/>
    </xf>
    <xf numFmtId="0" fontId="1" fillId="0" borderId="8" xfId="0" applyNumberFormat="1" applyFont="1" applyFill="1" applyBorder="1" applyAlignment="1" applyProtection="1">
      <alignment horizontal="center" wrapText="1"/>
    </xf>
    <xf numFmtId="2" fontId="1" fillId="0" borderId="8" xfId="0" applyNumberFormat="1" applyFont="1" applyFill="1" applyBorder="1" applyAlignment="1" applyProtection="1">
      <alignment horizontal="center" vertical="center"/>
      <protection locked="0"/>
    </xf>
    <xf numFmtId="0" fontId="1" fillId="0" borderId="8" xfId="0" applyFont="1" applyFill="1" applyBorder="1" applyAlignment="1" applyProtection="1">
      <alignment vertical="center"/>
      <protection locked="0"/>
    </xf>
    <xf numFmtId="2" fontId="1" fillId="0" borderId="8" xfId="0" applyNumberFormat="1" applyFont="1" applyFill="1" applyBorder="1" applyAlignment="1" applyProtection="1">
      <alignment horizontal="center" vertical="center"/>
    </xf>
    <xf numFmtId="2" fontId="4" fillId="0" borderId="8" xfId="0" applyNumberFormat="1" applyFont="1" applyFill="1" applyBorder="1" applyAlignment="1" applyProtection="1">
      <alignment horizontal="center"/>
    </xf>
    <xf numFmtId="49" fontId="4" fillId="0" borderId="0" xfId="9" applyNumberFormat="1" applyFont="1" applyFill="1" applyAlignment="1" applyProtection="1">
      <alignment horizontal="center" vertical="center"/>
      <protection locked="0"/>
    </xf>
    <xf numFmtId="49" fontId="6" fillId="0" borderId="2" xfId="9" applyNumberFormat="1" applyFont="1" applyFill="1" applyBorder="1" applyAlignment="1" applyProtection="1">
      <alignment horizontal="center" vertical="center"/>
      <protection locked="0"/>
    </xf>
    <xf numFmtId="49" fontId="6" fillId="0" borderId="0" xfId="9" applyNumberFormat="1" applyFont="1" applyFill="1" applyBorder="1" applyAlignment="1" applyProtection="1">
      <alignment horizontal="center" vertical="center"/>
      <protection locked="0"/>
    </xf>
    <xf numFmtId="49" fontId="8" fillId="0" borderId="0" xfId="0" applyNumberFormat="1" applyFont="1" applyFill="1" applyAlignment="1" applyProtection="1">
      <alignment horizontal="center"/>
      <protection locked="0"/>
    </xf>
    <xf numFmtId="49" fontId="4" fillId="0" borderId="0" xfId="0" applyNumberFormat="1" applyFont="1" applyFill="1" applyAlignment="1" applyProtection="1">
      <alignment horizontal="center" vertical="center"/>
      <protection locked="0"/>
    </xf>
    <xf numFmtId="49" fontId="6" fillId="0" borderId="2" xfId="9" applyNumberFormat="1" applyFont="1" applyFill="1" applyBorder="1" applyAlignment="1" applyProtection="1">
      <alignment horizontal="center"/>
      <protection locked="0"/>
    </xf>
    <xf numFmtId="49" fontId="4" fillId="0" borderId="1"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protection locked="0"/>
    </xf>
    <xf numFmtId="49" fontId="4" fillId="0" borderId="0" xfId="9" applyNumberFormat="1" applyFont="1" applyFill="1" applyProtection="1">
      <alignment vertical="center"/>
      <protection locked="0"/>
    </xf>
    <xf numFmtId="49" fontId="4" fillId="0" borderId="0" xfId="0" applyNumberFormat="1" applyFont="1" applyFill="1" applyProtection="1">
      <protection locked="0"/>
    </xf>
    <xf numFmtId="49" fontId="6" fillId="0" borderId="0" xfId="9" applyNumberFormat="1" applyFont="1" applyFill="1" applyBorder="1" applyAlignment="1" applyProtection="1">
      <alignment horizontal="center"/>
      <protection locked="0"/>
    </xf>
    <xf numFmtId="49" fontId="4" fillId="0" borderId="0" xfId="0" applyNumberFormat="1" applyFont="1" applyFill="1" applyAlignment="1" applyProtection="1">
      <alignment horizontal="center"/>
      <protection locked="0"/>
    </xf>
    <xf numFmtId="49" fontId="1" fillId="0" borderId="0" xfId="0" applyNumberFormat="1" applyFont="1" applyFill="1" applyAlignment="1" applyProtection="1">
      <alignment horizontal="center" vertical="center"/>
      <protection locked="0"/>
    </xf>
    <xf numFmtId="49" fontId="4" fillId="0" borderId="4" xfId="0" applyNumberFormat="1" applyFont="1" applyFill="1" applyBorder="1" applyAlignment="1" applyProtection="1">
      <alignment horizontal="center"/>
      <protection locked="0"/>
    </xf>
    <xf numFmtId="2" fontId="1" fillId="0" borderId="4" xfId="0" quotePrefix="1" applyNumberFormat="1" applyFont="1" applyBorder="1" applyAlignment="1" applyProtection="1">
      <alignment horizontal="center"/>
      <protection locked="0"/>
    </xf>
    <xf numFmtId="2" fontId="1" fillId="0" borderId="1" xfId="0" quotePrefix="1" applyNumberFormat="1" applyFont="1" applyBorder="1" applyAlignment="1" applyProtection="1">
      <alignment horizontal="center"/>
      <protection locked="0"/>
    </xf>
    <xf numFmtId="1" fontId="1" fillId="0" borderId="4" xfId="0" applyNumberFormat="1" applyFont="1" applyBorder="1" applyAlignment="1" applyProtection="1">
      <alignment horizontal="left"/>
      <protection locked="0"/>
    </xf>
    <xf numFmtId="0" fontId="12" fillId="0" borderId="0" xfId="0" applyFont="1" applyFill="1" applyAlignment="1">
      <alignment horizontal="left"/>
    </xf>
    <xf numFmtId="0" fontId="13" fillId="0" borderId="0" xfId="0" applyFont="1" applyFill="1" applyAlignment="1"/>
    <xf numFmtId="0" fontId="1" fillId="2" borderId="3" xfId="0" applyNumberFormat="1" applyFont="1" applyFill="1" applyBorder="1" applyAlignment="1" applyProtection="1">
      <alignment wrapText="1"/>
    </xf>
    <xf numFmtId="1" fontId="1" fillId="2" borderId="3" xfId="0" applyNumberFormat="1" applyFont="1" applyFill="1" applyBorder="1" applyAlignment="1" applyProtection="1">
      <alignment horizontal="center" wrapText="1"/>
      <protection locked="0"/>
    </xf>
    <xf numFmtId="0" fontId="1" fillId="2" borderId="3" xfId="0" applyFont="1" applyFill="1" applyBorder="1" applyProtection="1"/>
    <xf numFmtId="0" fontId="1" fillId="2" borderId="3" xfId="0" applyNumberFormat="1" applyFont="1" applyFill="1" applyBorder="1" applyProtection="1"/>
    <xf numFmtId="0" fontId="1" fillId="2" borderId="3"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1" xfId="0" applyFont="1" applyFill="1" applyBorder="1" applyProtection="1"/>
    <xf numFmtId="0" fontId="1" fillId="2" borderId="1" xfId="0" applyNumberFormat="1" applyFont="1" applyFill="1" applyBorder="1" applyAlignment="1" applyProtection="1">
      <alignment wrapText="1"/>
    </xf>
    <xf numFmtId="1" fontId="1" fillId="2" borderId="1" xfId="0" applyNumberFormat="1" applyFont="1" applyFill="1" applyBorder="1" applyAlignment="1" applyProtection="1">
      <alignment horizontal="center" wrapText="1"/>
      <protection locked="0"/>
    </xf>
    <xf numFmtId="0" fontId="1" fillId="2" borderId="1" xfId="0" applyNumberFormat="1" applyFont="1" applyFill="1" applyBorder="1" applyProtection="1"/>
    <xf numFmtId="0" fontId="1" fillId="2" borderId="1" xfId="0" applyFont="1" applyFill="1" applyBorder="1" applyAlignment="1" applyProtection="1">
      <alignment horizontal="center"/>
    </xf>
    <xf numFmtId="0" fontId="1" fillId="2" borderId="8" xfId="0" applyFont="1" applyFill="1" applyBorder="1" applyProtection="1"/>
    <xf numFmtId="0" fontId="1" fillId="2" borderId="1" xfId="0" applyFont="1" applyFill="1" applyBorder="1" applyAlignment="1" applyProtection="1">
      <alignment horizontal="left"/>
    </xf>
    <xf numFmtId="1" fontId="1" fillId="2" borderId="1" xfId="0" applyNumberFormat="1" applyFont="1" applyFill="1" applyBorder="1" applyAlignment="1" applyProtection="1">
      <alignment horizontal="center"/>
    </xf>
    <xf numFmtId="1" fontId="1" fillId="2" borderId="1" xfId="0" applyNumberFormat="1" applyFont="1" applyFill="1" applyBorder="1" applyAlignment="1" applyProtection="1">
      <alignment horizontal="left"/>
      <protection locked="0"/>
    </xf>
  </cellXfs>
  <cellStyles count="15">
    <cellStyle name="Normal" xfId="0" builtinId="0"/>
    <cellStyle name="Normal 2" xfId="1"/>
    <cellStyle name="Normal 2 2" xfId="2"/>
    <cellStyle name="Normal 2 3" xfId="3"/>
    <cellStyle name="Normal 2 4" xfId="4"/>
    <cellStyle name="Normal 2 5" xfId="5"/>
    <cellStyle name="Normal 2 6" xfId="6"/>
    <cellStyle name="Normal 2 7" xfId="7"/>
    <cellStyle name="Normal 2 8" xfId="8"/>
    <cellStyle name="Normal 4" xfId="9"/>
    <cellStyle name="Normal 4 2" xfId="10"/>
    <cellStyle name="Normal 4 3" xfId="11"/>
    <cellStyle name="Normal 5" xfId="12"/>
    <cellStyle name="Normal 6" xfId="13"/>
    <cellStyle name="Normal 7" xfId="14"/>
  </cellStyles>
  <dxfs count="1">
    <dxf>
      <fill>
        <patternFill>
          <bgColor rgb="FFFFFF00"/>
        </patternFill>
      </fill>
    </dxf>
  </dxfs>
  <tableStyles count="0" defaultTableStyle="TableStyleMedium9" defaultPivotStyle="PivotStyleLight16"/>
  <colors>
    <mruColors>
      <color rgb="FFCCECFF"/>
      <color rgb="FF99CCFF"/>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C149"/>
  <sheetViews>
    <sheetView zoomScaleNormal="100" zoomScaleSheetLayoutView="100" workbookViewId="0"/>
  </sheetViews>
  <sheetFormatPr defaultRowHeight="12.75"/>
  <cols>
    <col min="1" max="1" width="6.140625" style="100" customWidth="1"/>
    <col min="2" max="2" width="12.85546875" style="199" bestFit="1" customWidth="1"/>
    <col min="3" max="3" width="10.7109375" style="100" bestFit="1" customWidth="1"/>
    <col min="4" max="4" width="14.42578125" style="100" customWidth="1"/>
    <col min="5" max="5" width="26.85546875" style="100" bestFit="1" customWidth="1"/>
    <col min="6" max="6" width="10.5703125" style="118" customWidth="1"/>
    <col min="7" max="7" width="6.7109375" style="118" bestFit="1" customWidth="1"/>
    <col min="8" max="8" width="5.5703125" style="90" bestFit="1" customWidth="1"/>
    <col min="9" max="13" width="7.5703125" style="90" bestFit="1" customWidth="1"/>
    <col min="14" max="14" width="10.140625" style="90" bestFit="1" customWidth="1"/>
    <col min="15" max="15" width="17.7109375" style="78" bestFit="1" customWidth="1"/>
    <col min="16" max="16" width="11.5703125" style="117" bestFit="1" customWidth="1"/>
    <col min="17" max="17" width="12" style="117" hidden="1" customWidth="1"/>
    <col min="18" max="18" width="5.5703125" style="118" customWidth="1"/>
    <col min="19" max="19" width="7" style="117" bestFit="1" customWidth="1"/>
    <col min="20" max="21" width="7.7109375" style="117" bestFit="1" customWidth="1"/>
    <col min="22" max="22" width="4.5703125" style="117" bestFit="1" customWidth="1"/>
    <col min="23" max="23" width="9.42578125" style="118" bestFit="1" customWidth="1"/>
    <col min="24" max="24" width="19.7109375" style="78" customWidth="1"/>
    <col min="25" max="16384" width="9.140625" style="100"/>
  </cols>
  <sheetData>
    <row r="1" spans="1:29" ht="26.25">
      <c r="A1" s="94" t="s">
        <v>0</v>
      </c>
      <c r="B1" s="213"/>
      <c r="C1" s="95"/>
      <c r="D1" s="95"/>
      <c r="E1" s="95"/>
      <c r="F1" s="96"/>
      <c r="G1" s="97"/>
      <c r="H1" s="76"/>
      <c r="I1" s="76"/>
      <c r="J1" s="76"/>
      <c r="K1" s="76"/>
      <c r="L1" s="76"/>
      <c r="M1" s="76"/>
      <c r="N1" s="76"/>
      <c r="O1" s="77"/>
      <c r="P1" s="98"/>
      <c r="Q1" s="98"/>
      <c r="R1" s="97"/>
      <c r="S1" s="98"/>
      <c r="T1" s="98"/>
      <c r="U1" s="98"/>
      <c r="V1" s="98"/>
      <c r="W1" s="97"/>
      <c r="X1" s="77"/>
    </row>
    <row r="3" spans="1:29" ht="18">
      <c r="A3" s="101" t="s">
        <v>96</v>
      </c>
      <c r="B3" s="213"/>
      <c r="C3" s="95"/>
      <c r="D3" s="96"/>
      <c r="E3" s="96"/>
      <c r="F3" s="102"/>
      <c r="G3" s="97"/>
      <c r="H3" s="76"/>
      <c r="I3" s="76"/>
      <c r="J3" s="76"/>
      <c r="K3" s="76"/>
      <c r="L3" s="76"/>
      <c r="M3" s="76"/>
      <c r="N3" s="76"/>
      <c r="O3" s="77"/>
      <c r="P3" s="98"/>
      <c r="Q3" s="98"/>
      <c r="R3" s="97"/>
      <c r="S3" s="98"/>
      <c r="T3" s="98"/>
      <c r="U3" s="98"/>
      <c r="V3" s="98"/>
      <c r="W3" s="97"/>
      <c r="X3" s="77"/>
    </row>
    <row r="4" spans="1:29" s="106" customFormat="1">
      <c r="A4" s="12" t="s">
        <v>219</v>
      </c>
      <c r="B4" s="70" t="s">
        <v>206</v>
      </c>
      <c r="C4" s="12" t="s">
        <v>2</v>
      </c>
      <c r="D4" s="12" t="s">
        <v>3</v>
      </c>
      <c r="E4" s="12" t="s">
        <v>5</v>
      </c>
      <c r="F4" s="12" t="s">
        <v>4</v>
      </c>
      <c r="G4" s="12" t="s">
        <v>6</v>
      </c>
      <c r="H4" s="80" t="s">
        <v>8</v>
      </c>
      <c r="I4" s="81" t="s">
        <v>15</v>
      </c>
      <c r="J4" s="81" t="s">
        <v>14</v>
      </c>
      <c r="K4" s="81" t="s">
        <v>16</v>
      </c>
      <c r="L4" s="81" t="s">
        <v>17</v>
      </c>
      <c r="M4" s="81" t="s">
        <v>18</v>
      </c>
      <c r="N4" s="81" t="s">
        <v>9</v>
      </c>
      <c r="O4" s="82" t="s">
        <v>10</v>
      </c>
      <c r="P4" s="103" t="s">
        <v>122</v>
      </c>
      <c r="Q4" s="103" t="s">
        <v>122</v>
      </c>
      <c r="R4" s="105" t="s">
        <v>13</v>
      </c>
      <c r="S4" s="103" t="s">
        <v>121</v>
      </c>
      <c r="T4" s="103" t="s">
        <v>229</v>
      </c>
      <c r="U4" s="103" t="s">
        <v>549</v>
      </c>
      <c r="V4" s="103" t="s">
        <v>20</v>
      </c>
      <c r="W4" s="104" t="s">
        <v>19</v>
      </c>
      <c r="X4" s="82" t="s">
        <v>12</v>
      </c>
      <c r="AC4" s="286"/>
    </row>
    <row r="5" spans="1:29">
      <c r="A5" s="108">
        <v>15</v>
      </c>
      <c r="B5" s="71"/>
      <c r="C5" s="68" t="s">
        <v>235</v>
      </c>
      <c r="D5" s="68" t="s">
        <v>201</v>
      </c>
      <c r="E5" s="68" t="s">
        <v>254</v>
      </c>
      <c r="F5" s="69"/>
      <c r="G5" s="69"/>
      <c r="H5" s="262">
        <v>0.48</v>
      </c>
      <c r="I5" s="88">
        <v>7.25</v>
      </c>
      <c r="J5" s="88">
        <v>7.3</v>
      </c>
      <c r="K5" s="88">
        <v>7.35</v>
      </c>
      <c r="L5" s="88">
        <v>7.3</v>
      </c>
      <c r="M5" s="88">
        <v>7.35</v>
      </c>
      <c r="N5" s="88"/>
      <c r="O5" s="89"/>
      <c r="P5" s="115">
        <f t="shared" ref="P5:P26" si="0">TRUNC(((SUM(I5:M5)-MAX(I5:M5)-MIN(I5:M5))/3),2)-N5</f>
        <v>7.31</v>
      </c>
      <c r="Q5" s="115" t="str">
        <f t="shared" ref="Q5:Q26" si="1">IF(G5&gt;0,P5," ")</f>
        <v xml:space="preserve"> </v>
      </c>
      <c r="R5" s="116">
        <f t="shared" ref="R5:R26" si="2">RANK(P5,$P$5:$P$26,0)</f>
        <v>1</v>
      </c>
      <c r="S5" s="109">
        <f t="shared" ref="S5:S26" si="3">ABS((SUM(MIN(I5:M5),MAX(I5:M5))/2)-((SUM(I5:M5)-MAX(I5:M5)-MIN(I5:M5))/3))</f>
        <v>1.6666666666665719E-2</v>
      </c>
      <c r="T5" s="212">
        <f t="shared" ref="T5:T26" si="4">AVERAGE(MIN(I5:M5),MAX(I5:M5))</f>
        <v>7.3</v>
      </c>
      <c r="U5" s="212">
        <f t="shared" ref="U5:U26" si="5">MIN(I5:M5)</f>
        <v>7.25</v>
      </c>
      <c r="V5" s="205">
        <f t="shared" ref="V5:V26" si="6">MAX(I5:M5)-MIN(I5:M5)</f>
        <v>9.9999999999999645E-2</v>
      </c>
      <c r="W5" s="116" t="str">
        <f t="shared" ref="W5:W26" si="7">IF(V5&gt;0.7,"Y","N")</f>
        <v>N</v>
      </c>
      <c r="X5" s="89"/>
      <c r="AB5" s="249"/>
      <c r="AC5" s="106"/>
    </row>
    <row r="6" spans="1:29">
      <c r="A6" s="108">
        <v>16</v>
      </c>
      <c r="B6" s="71"/>
      <c r="C6" s="68" t="s">
        <v>244</v>
      </c>
      <c r="D6" s="68" t="s">
        <v>245</v>
      </c>
      <c r="E6" s="68" t="s">
        <v>186</v>
      </c>
      <c r="F6" s="69"/>
      <c r="G6" s="69"/>
      <c r="H6" s="90">
        <v>1.02</v>
      </c>
      <c r="I6" s="88">
        <v>7.3</v>
      </c>
      <c r="J6" s="88">
        <v>7.15</v>
      </c>
      <c r="K6" s="88">
        <v>7.3</v>
      </c>
      <c r="L6" s="88">
        <v>7.2</v>
      </c>
      <c r="M6" s="88">
        <v>7.4</v>
      </c>
      <c r="N6" s="88"/>
      <c r="O6" s="89"/>
      <c r="P6" s="115">
        <f t="shared" si="0"/>
        <v>7.26</v>
      </c>
      <c r="Q6" s="115" t="str">
        <f t="shared" si="1"/>
        <v xml:space="preserve"> </v>
      </c>
      <c r="R6" s="116">
        <f t="shared" si="2"/>
        <v>2</v>
      </c>
      <c r="S6" s="109">
        <f t="shared" si="3"/>
        <v>8.3333333333319715E-3</v>
      </c>
      <c r="T6" s="212">
        <f t="shared" si="4"/>
        <v>7.2750000000000004</v>
      </c>
      <c r="U6" s="212">
        <f t="shared" si="5"/>
        <v>7.15</v>
      </c>
      <c r="V6" s="205">
        <f t="shared" si="6"/>
        <v>0.25</v>
      </c>
      <c r="W6" s="116" t="str">
        <f t="shared" si="7"/>
        <v>N</v>
      </c>
      <c r="X6" s="89"/>
      <c r="AB6" s="249"/>
      <c r="AC6" s="106"/>
    </row>
    <row r="7" spans="1:29">
      <c r="A7" s="108">
        <v>4</v>
      </c>
      <c r="B7" s="71"/>
      <c r="C7" s="68" t="s">
        <v>238</v>
      </c>
      <c r="D7" s="68" t="s">
        <v>239</v>
      </c>
      <c r="E7" s="68" t="s">
        <v>185</v>
      </c>
      <c r="F7" s="69"/>
      <c r="G7" s="69" t="s">
        <v>124</v>
      </c>
      <c r="H7" s="88">
        <v>1.1100000000000001</v>
      </c>
      <c r="I7" s="88">
        <v>7.1</v>
      </c>
      <c r="J7" s="88">
        <v>7.3</v>
      </c>
      <c r="K7" s="88">
        <v>7.2</v>
      </c>
      <c r="L7" s="88">
        <v>7.2</v>
      </c>
      <c r="M7" s="88">
        <v>7.35</v>
      </c>
      <c r="N7" s="88"/>
      <c r="O7" s="89"/>
      <c r="P7" s="115">
        <f t="shared" si="0"/>
        <v>7.23</v>
      </c>
      <c r="Q7" s="115">
        <f t="shared" si="1"/>
        <v>7.23</v>
      </c>
      <c r="R7" s="116">
        <f t="shared" si="2"/>
        <v>3</v>
      </c>
      <c r="S7" s="109">
        <f t="shared" si="3"/>
        <v>8.3333333333319715E-3</v>
      </c>
      <c r="T7" s="212">
        <f t="shared" si="4"/>
        <v>7.2249999999999996</v>
      </c>
      <c r="U7" s="212">
        <f t="shared" si="5"/>
        <v>7.1</v>
      </c>
      <c r="V7" s="205">
        <f t="shared" si="6"/>
        <v>0.25</v>
      </c>
      <c r="W7" s="116" t="str">
        <f t="shared" si="7"/>
        <v>N</v>
      </c>
      <c r="X7" s="89" t="s">
        <v>729</v>
      </c>
      <c r="AC7" s="287"/>
    </row>
    <row r="8" spans="1:29">
      <c r="A8" s="108">
        <v>6</v>
      </c>
      <c r="B8" s="71"/>
      <c r="C8" s="68" t="s">
        <v>235</v>
      </c>
      <c r="D8" s="68" t="s">
        <v>35</v>
      </c>
      <c r="E8" s="68" t="s">
        <v>46</v>
      </c>
      <c r="F8" s="69"/>
      <c r="G8" s="69" t="s">
        <v>126</v>
      </c>
      <c r="H8" s="88">
        <v>0.53</v>
      </c>
      <c r="I8" s="88">
        <v>7.25</v>
      </c>
      <c r="J8" s="88">
        <v>7.35</v>
      </c>
      <c r="K8" s="88">
        <v>7.3</v>
      </c>
      <c r="L8" s="88">
        <v>7.15</v>
      </c>
      <c r="M8" s="88">
        <v>7.1</v>
      </c>
      <c r="N8" s="88"/>
      <c r="O8" s="89"/>
      <c r="P8" s="115">
        <f t="shared" si="0"/>
        <v>7.23</v>
      </c>
      <c r="Q8" s="115">
        <f t="shared" si="1"/>
        <v>7.23</v>
      </c>
      <c r="R8" s="116">
        <f t="shared" si="2"/>
        <v>3</v>
      </c>
      <c r="S8" s="109">
        <f t="shared" si="3"/>
        <v>8.3333333333319715E-3</v>
      </c>
      <c r="T8" s="212">
        <f t="shared" si="4"/>
        <v>7.2249999999999996</v>
      </c>
      <c r="U8" s="212">
        <f t="shared" si="5"/>
        <v>7.1</v>
      </c>
      <c r="V8" s="205">
        <f t="shared" si="6"/>
        <v>0.25</v>
      </c>
      <c r="W8" s="116" t="str">
        <f t="shared" si="7"/>
        <v>N</v>
      </c>
      <c r="X8" s="89" t="s">
        <v>729</v>
      </c>
      <c r="AB8" s="106"/>
      <c r="AC8" s="106"/>
    </row>
    <row r="9" spans="1:29">
      <c r="A9" s="108">
        <v>13</v>
      </c>
      <c r="B9" s="71"/>
      <c r="C9" s="68" t="s">
        <v>233</v>
      </c>
      <c r="D9" s="68" t="s">
        <v>71</v>
      </c>
      <c r="E9" s="68" t="s">
        <v>179</v>
      </c>
      <c r="F9" s="69"/>
      <c r="G9" s="69"/>
      <c r="H9" s="88">
        <v>0.45</v>
      </c>
      <c r="I9" s="88">
        <v>7.2</v>
      </c>
      <c r="J9" s="88">
        <v>7.1</v>
      </c>
      <c r="K9" s="88">
        <v>7.35</v>
      </c>
      <c r="L9" s="88">
        <v>7.25</v>
      </c>
      <c r="M9" s="88">
        <v>7.15</v>
      </c>
      <c r="N9" s="88"/>
      <c r="O9" s="89"/>
      <c r="P9" s="115">
        <f t="shared" si="0"/>
        <v>7.2</v>
      </c>
      <c r="Q9" s="115" t="str">
        <f t="shared" si="1"/>
        <v xml:space="preserve"> </v>
      </c>
      <c r="R9" s="116">
        <f t="shared" si="2"/>
        <v>5</v>
      </c>
      <c r="S9" s="109">
        <f t="shared" si="3"/>
        <v>2.5000000000001243E-2</v>
      </c>
      <c r="T9" s="212">
        <f t="shared" si="4"/>
        <v>7.2249999999999996</v>
      </c>
      <c r="U9" s="212">
        <f t="shared" si="5"/>
        <v>7.1</v>
      </c>
      <c r="V9" s="205">
        <f t="shared" si="6"/>
        <v>0.25</v>
      </c>
      <c r="W9" s="116" t="str">
        <f t="shared" si="7"/>
        <v>N</v>
      </c>
      <c r="X9" s="89"/>
      <c r="AB9" s="106"/>
      <c r="AC9" s="106"/>
    </row>
    <row r="10" spans="1:29">
      <c r="A10" s="108">
        <v>8</v>
      </c>
      <c r="B10" s="71"/>
      <c r="C10" s="68" t="s">
        <v>255</v>
      </c>
      <c r="D10" s="68" t="s">
        <v>256</v>
      </c>
      <c r="E10" s="68" t="s">
        <v>179</v>
      </c>
      <c r="F10" s="69"/>
      <c r="G10" s="69" t="s">
        <v>125</v>
      </c>
      <c r="H10" s="88">
        <v>0.47</v>
      </c>
      <c r="I10" s="88">
        <v>7.25</v>
      </c>
      <c r="J10" s="88">
        <v>7.05</v>
      </c>
      <c r="K10" s="88">
        <v>7.15</v>
      </c>
      <c r="L10" s="88">
        <v>7.2</v>
      </c>
      <c r="M10" s="88">
        <v>7.25</v>
      </c>
      <c r="N10" s="88"/>
      <c r="O10" s="89"/>
      <c r="P10" s="115">
        <f t="shared" si="0"/>
        <v>7.2</v>
      </c>
      <c r="Q10" s="115">
        <f t="shared" si="1"/>
        <v>7.2</v>
      </c>
      <c r="R10" s="116">
        <f t="shared" si="2"/>
        <v>5</v>
      </c>
      <c r="S10" s="109">
        <f t="shared" si="3"/>
        <v>5.0000000000001599E-2</v>
      </c>
      <c r="T10" s="212">
        <f t="shared" si="4"/>
        <v>7.15</v>
      </c>
      <c r="U10" s="212">
        <f t="shared" si="5"/>
        <v>7.05</v>
      </c>
      <c r="V10" s="205">
        <f t="shared" si="6"/>
        <v>0.20000000000000018</v>
      </c>
      <c r="W10" s="116" t="str">
        <f t="shared" si="7"/>
        <v>N</v>
      </c>
      <c r="X10" s="89"/>
      <c r="AB10" s="106"/>
      <c r="AC10" s="106"/>
    </row>
    <row r="11" spans="1:29">
      <c r="A11" s="108">
        <v>3</v>
      </c>
      <c r="B11" s="71"/>
      <c r="C11" s="68" t="s">
        <v>236</v>
      </c>
      <c r="D11" s="68" t="s">
        <v>237</v>
      </c>
      <c r="E11" s="68" t="s">
        <v>179</v>
      </c>
      <c r="F11" s="69"/>
      <c r="G11" s="69"/>
      <c r="H11" s="88">
        <v>0.5</v>
      </c>
      <c r="I11" s="88">
        <v>7.1</v>
      </c>
      <c r="J11" s="88">
        <v>7.2</v>
      </c>
      <c r="K11" s="88">
        <v>7.1</v>
      </c>
      <c r="L11" s="88">
        <v>7.15</v>
      </c>
      <c r="M11" s="88">
        <v>7.25</v>
      </c>
      <c r="N11" s="88"/>
      <c r="O11" s="89"/>
      <c r="P11" s="115">
        <f t="shared" si="0"/>
        <v>7.15</v>
      </c>
      <c r="Q11" s="115" t="str">
        <f t="shared" si="1"/>
        <v xml:space="preserve"> </v>
      </c>
      <c r="R11" s="116">
        <f t="shared" si="2"/>
        <v>7</v>
      </c>
      <c r="S11" s="109">
        <f t="shared" si="3"/>
        <v>2.5000000000001243E-2</v>
      </c>
      <c r="T11" s="212">
        <f t="shared" si="4"/>
        <v>7.1749999999999998</v>
      </c>
      <c r="U11" s="212">
        <f t="shared" si="5"/>
        <v>7.1</v>
      </c>
      <c r="V11" s="205">
        <f t="shared" si="6"/>
        <v>0.15000000000000036</v>
      </c>
      <c r="W11" s="116" t="str">
        <f t="shared" si="7"/>
        <v>N</v>
      </c>
      <c r="X11" s="89"/>
      <c r="AC11" s="286"/>
    </row>
    <row r="12" spans="1:29">
      <c r="A12" s="108">
        <v>19</v>
      </c>
      <c r="B12" s="71"/>
      <c r="C12" s="68" t="s">
        <v>242</v>
      </c>
      <c r="D12" s="68" t="s">
        <v>243</v>
      </c>
      <c r="E12" s="68" t="s">
        <v>186</v>
      </c>
      <c r="F12" s="69"/>
      <c r="G12" s="69"/>
      <c r="H12" s="88">
        <v>0.55000000000000004</v>
      </c>
      <c r="I12" s="88">
        <v>7.2</v>
      </c>
      <c r="J12" s="88">
        <v>7.2</v>
      </c>
      <c r="K12" s="88">
        <v>6.9</v>
      </c>
      <c r="L12" s="88">
        <v>7.05</v>
      </c>
      <c r="M12" s="88">
        <v>7.1</v>
      </c>
      <c r="N12" s="88"/>
      <c r="O12" s="89"/>
      <c r="P12" s="115">
        <f t="shared" si="0"/>
        <v>7.11</v>
      </c>
      <c r="Q12" s="115" t="str">
        <f t="shared" si="1"/>
        <v xml:space="preserve"> </v>
      </c>
      <c r="R12" s="116">
        <f t="shared" si="2"/>
        <v>8</v>
      </c>
      <c r="S12" s="109">
        <f t="shared" si="3"/>
        <v>6.666666666666643E-2</v>
      </c>
      <c r="T12" s="212">
        <f t="shared" si="4"/>
        <v>7.0500000000000007</v>
      </c>
      <c r="U12" s="212">
        <f t="shared" si="5"/>
        <v>6.9</v>
      </c>
      <c r="V12" s="205">
        <f t="shared" si="6"/>
        <v>0.29999999999999982</v>
      </c>
      <c r="W12" s="116" t="str">
        <f t="shared" si="7"/>
        <v>N</v>
      </c>
      <c r="X12" s="89"/>
      <c r="AB12" s="249"/>
      <c r="AC12" s="106"/>
    </row>
    <row r="13" spans="1:29">
      <c r="A13" s="108">
        <v>11</v>
      </c>
      <c r="B13" s="71"/>
      <c r="C13" s="68" t="s">
        <v>250</v>
      </c>
      <c r="D13" s="68" t="s">
        <v>251</v>
      </c>
      <c r="E13" s="68" t="s">
        <v>80</v>
      </c>
      <c r="F13" s="69"/>
      <c r="G13" s="69"/>
      <c r="H13" s="88">
        <v>0.4</v>
      </c>
      <c r="I13" s="88">
        <v>6.8</v>
      </c>
      <c r="J13" s="88">
        <v>6.95</v>
      </c>
      <c r="K13" s="88">
        <v>7.2</v>
      </c>
      <c r="L13" s="88">
        <v>7.15</v>
      </c>
      <c r="M13" s="88">
        <v>7.1</v>
      </c>
      <c r="N13" s="88"/>
      <c r="O13" s="89"/>
      <c r="P13" s="115">
        <f t="shared" si="0"/>
        <v>7.06</v>
      </c>
      <c r="Q13" s="115" t="str">
        <f t="shared" si="1"/>
        <v xml:space="preserve"> </v>
      </c>
      <c r="R13" s="116">
        <f t="shared" si="2"/>
        <v>9</v>
      </c>
      <c r="S13" s="109">
        <f t="shared" si="3"/>
        <v>6.6666666666667318E-2</v>
      </c>
      <c r="T13" s="212">
        <f t="shared" si="4"/>
        <v>7</v>
      </c>
      <c r="U13" s="212">
        <f t="shared" si="5"/>
        <v>6.8</v>
      </c>
      <c r="V13" s="205">
        <f t="shared" si="6"/>
        <v>0.40000000000000036</v>
      </c>
      <c r="W13" s="116" t="str">
        <f t="shared" si="7"/>
        <v>N</v>
      </c>
      <c r="X13" s="89"/>
      <c r="AB13" s="106"/>
      <c r="AC13" s="106"/>
    </row>
    <row r="14" spans="1:29">
      <c r="A14" s="108">
        <v>7</v>
      </c>
      <c r="B14" s="71"/>
      <c r="C14" s="68" t="s">
        <v>234</v>
      </c>
      <c r="D14" s="68" t="s">
        <v>171</v>
      </c>
      <c r="E14" s="68" t="s">
        <v>26</v>
      </c>
      <c r="F14" s="69"/>
      <c r="G14" s="69"/>
      <c r="H14" s="88">
        <v>1.0900000000000001</v>
      </c>
      <c r="I14" s="88">
        <v>7.1</v>
      </c>
      <c r="J14" s="88">
        <v>7.05</v>
      </c>
      <c r="K14" s="88">
        <v>6.8</v>
      </c>
      <c r="L14" s="88">
        <v>7.15</v>
      </c>
      <c r="M14" s="88">
        <v>7.05</v>
      </c>
      <c r="N14" s="88"/>
      <c r="O14" s="89"/>
      <c r="P14" s="115">
        <f t="shared" si="0"/>
        <v>7.06</v>
      </c>
      <c r="Q14" s="115" t="str">
        <f t="shared" si="1"/>
        <v xml:space="preserve"> </v>
      </c>
      <c r="R14" s="116">
        <f t="shared" si="2"/>
        <v>9</v>
      </c>
      <c r="S14" s="109">
        <f t="shared" si="3"/>
        <v>9.1666666666666785E-2</v>
      </c>
      <c r="T14" s="212">
        <f t="shared" si="4"/>
        <v>6.9749999999999996</v>
      </c>
      <c r="U14" s="212">
        <f t="shared" si="5"/>
        <v>6.8</v>
      </c>
      <c r="V14" s="205">
        <f t="shared" si="6"/>
        <v>0.35000000000000053</v>
      </c>
      <c r="W14" s="116" t="str">
        <f t="shared" si="7"/>
        <v>N</v>
      </c>
      <c r="X14" s="89"/>
      <c r="AB14" s="106"/>
      <c r="AC14" s="106"/>
    </row>
    <row r="15" spans="1:29">
      <c r="A15" s="108">
        <v>20</v>
      </c>
      <c r="B15" s="71"/>
      <c r="C15" s="68" t="s">
        <v>260</v>
      </c>
      <c r="D15" s="68" t="s">
        <v>261</v>
      </c>
      <c r="E15" s="68" t="s">
        <v>80</v>
      </c>
      <c r="F15" s="69"/>
      <c r="G15" s="69" t="s">
        <v>125</v>
      </c>
      <c r="H15" s="88">
        <v>0.37</v>
      </c>
      <c r="I15" s="88">
        <v>6.9</v>
      </c>
      <c r="J15" s="88">
        <v>7.1</v>
      </c>
      <c r="K15" s="88">
        <v>6.9</v>
      </c>
      <c r="L15" s="88">
        <v>6.9</v>
      </c>
      <c r="M15" s="88">
        <v>7.1</v>
      </c>
      <c r="N15" s="88"/>
      <c r="O15" s="89"/>
      <c r="P15" s="115">
        <f t="shared" si="0"/>
        <v>6.96</v>
      </c>
      <c r="Q15" s="115">
        <f t="shared" si="1"/>
        <v>6.96</v>
      </c>
      <c r="R15" s="116">
        <f t="shared" si="2"/>
        <v>11</v>
      </c>
      <c r="S15" s="109">
        <f t="shared" si="3"/>
        <v>3.3333333333334103E-2</v>
      </c>
      <c r="T15" s="212">
        <f t="shared" si="4"/>
        <v>7</v>
      </c>
      <c r="U15" s="212">
        <f t="shared" si="5"/>
        <v>6.9</v>
      </c>
      <c r="V15" s="205">
        <f t="shared" si="6"/>
        <v>0.19999999999999929</v>
      </c>
      <c r="W15" s="116" t="str">
        <f t="shared" si="7"/>
        <v>N</v>
      </c>
      <c r="X15" s="89"/>
    </row>
    <row r="16" spans="1:29">
      <c r="A16" s="108">
        <v>1</v>
      </c>
      <c r="B16" s="71"/>
      <c r="C16" s="68" t="s">
        <v>249</v>
      </c>
      <c r="D16" s="68" t="s">
        <v>21</v>
      </c>
      <c r="E16" s="68" t="s">
        <v>46</v>
      </c>
      <c r="F16" s="69"/>
      <c r="G16" s="69"/>
      <c r="H16" s="88">
        <v>0.54</v>
      </c>
      <c r="I16" s="88">
        <v>6.9</v>
      </c>
      <c r="J16" s="88">
        <v>7</v>
      </c>
      <c r="K16" s="88">
        <v>6.9</v>
      </c>
      <c r="L16" s="88">
        <v>6.9</v>
      </c>
      <c r="M16" s="88">
        <v>7</v>
      </c>
      <c r="N16" s="88"/>
      <c r="O16" s="89"/>
      <c r="P16" s="115">
        <f t="shared" si="0"/>
        <v>6.93</v>
      </c>
      <c r="Q16" s="115" t="str">
        <f t="shared" si="1"/>
        <v xml:space="preserve"> </v>
      </c>
      <c r="R16" s="116">
        <f t="shared" si="2"/>
        <v>12</v>
      </c>
      <c r="S16" s="109">
        <f t="shared" si="3"/>
        <v>1.6666666666665719E-2</v>
      </c>
      <c r="T16" s="212">
        <f t="shared" si="4"/>
        <v>6.95</v>
      </c>
      <c r="U16" s="212">
        <f t="shared" si="5"/>
        <v>6.9</v>
      </c>
      <c r="V16" s="205">
        <f t="shared" si="6"/>
        <v>9.9999999999999645E-2</v>
      </c>
      <c r="W16" s="116" t="str">
        <f t="shared" si="7"/>
        <v>N</v>
      </c>
      <c r="X16" s="89"/>
      <c r="AC16" s="286"/>
    </row>
    <row r="17" spans="1:29">
      <c r="A17" s="108">
        <v>18</v>
      </c>
      <c r="B17" s="71"/>
      <c r="C17" s="68" t="s">
        <v>258</v>
      </c>
      <c r="D17" s="68" t="s">
        <v>259</v>
      </c>
      <c r="E17" s="68" t="s">
        <v>254</v>
      </c>
      <c r="F17" s="69"/>
      <c r="G17" s="69"/>
      <c r="H17" s="262">
        <v>0.5</v>
      </c>
      <c r="I17" s="88">
        <v>7.25</v>
      </c>
      <c r="J17" s="88">
        <v>6.95</v>
      </c>
      <c r="K17" s="88">
        <v>6.85</v>
      </c>
      <c r="L17" s="88">
        <v>6.85</v>
      </c>
      <c r="M17" s="88">
        <v>7</v>
      </c>
      <c r="N17" s="88"/>
      <c r="O17" s="89"/>
      <c r="P17" s="115">
        <f t="shared" si="0"/>
        <v>6.93</v>
      </c>
      <c r="Q17" s="115" t="str">
        <f t="shared" si="1"/>
        <v xml:space="preserve"> </v>
      </c>
      <c r="R17" s="116">
        <f t="shared" si="2"/>
        <v>12</v>
      </c>
      <c r="S17" s="109">
        <f t="shared" si="3"/>
        <v>0.11666666666666714</v>
      </c>
      <c r="T17" s="212">
        <f t="shared" si="4"/>
        <v>7.05</v>
      </c>
      <c r="U17" s="212">
        <f t="shared" si="5"/>
        <v>6.85</v>
      </c>
      <c r="V17" s="205">
        <f t="shared" si="6"/>
        <v>0.40000000000000036</v>
      </c>
      <c r="W17" s="116" t="str">
        <f t="shared" si="7"/>
        <v>N</v>
      </c>
      <c r="X17" s="89"/>
      <c r="AB17" s="209"/>
      <c r="AC17" s="106"/>
    </row>
    <row r="18" spans="1:29">
      <c r="A18" s="108">
        <v>21</v>
      </c>
      <c r="B18" s="71"/>
      <c r="C18" s="68" t="s">
        <v>231</v>
      </c>
      <c r="D18" s="68" t="s">
        <v>232</v>
      </c>
      <c r="E18" s="68" t="s">
        <v>26</v>
      </c>
      <c r="F18" s="69"/>
      <c r="G18" s="69"/>
      <c r="H18" s="88">
        <v>0.59</v>
      </c>
      <c r="I18" s="88">
        <v>6.9</v>
      </c>
      <c r="J18" s="88">
        <v>6.85</v>
      </c>
      <c r="K18" s="88">
        <v>6.9</v>
      </c>
      <c r="L18" s="88">
        <v>6.95</v>
      </c>
      <c r="M18" s="88">
        <v>7.05</v>
      </c>
      <c r="N18" s="88"/>
      <c r="O18" s="89"/>
      <c r="P18" s="115">
        <f t="shared" si="0"/>
        <v>6.91</v>
      </c>
      <c r="Q18" s="115" t="str">
        <f t="shared" si="1"/>
        <v xml:space="preserve"> </v>
      </c>
      <c r="R18" s="116">
        <f t="shared" si="2"/>
        <v>14</v>
      </c>
      <c r="S18" s="109">
        <f t="shared" si="3"/>
        <v>3.3333333333332327E-2</v>
      </c>
      <c r="T18" s="212">
        <f t="shared" si="4"/>
        <v>6.9499999999999993</v>
      </c>
      <c r="U18" s="212">
        <f t="shared" si="5"/>
        <v>6.85</v>
      </c>
      <c r="V18" s="205">
        <f t="shared" si="6"/>
        <v>0.20000000000000018</v>
      </c>
      <c r="W18" s="116" t="str">
        <f t="shared" si="7"/>
        <v>N</v>
      </c>
      <c r="X18" s="89"/>
    </row>
    <row r="19" spans="1:29">
      <c r="A19" s="108">
        <v>10</v>
      </c>
      <c r="B19" s="71"/>
      <c r="C19" s="68" t="s">
        <v>252</v>
      </c>
      <c r="D19" s="68" t="s">
        <v>253</v>
      </c>
      <c r="E19" s="68" t="s">
        <v>254</v>
      </c>
      <c r="F19" s="69"/>
      <c r="G19" s="69"/>
      <c r="H19" s="88">
        <v>0.55000000000000004</v>
      </c>
      <c r="I19" s="88">
        <v>7</v>
      </c>
      <c r="J19" s="88">
        <v>6.9</v>
      </c>
      <c r="K19" s="88">
        <v>6.65</v>
      </c>
      <c r="L19" s="88">
        <v>6.75</v>
      </c>
      <c r="M19" s="88">
        <v>7.05</v>
      </c>
      <c r="N19" s="88"/>
      <c r="O19" s="89"/>
      <c r="P19" s="115">
        <f t="shared" si="0"/>
        <v>6.88</v>
      </c>
      <c r="Q19" s="115" t="str">
        <f t="shared" si="1"/>
        <v xml:space="preserve"> </v>
      </c>
      <c r="R19" s="116">
        <f t="shared" si="2"/>
        <v>15</v>
      </c>
      <c r="S19" s="109">
        <f t="shared" si="3"/>
        <v>3.3333333333333215E-2</v>
      </c>
      <c r="T19" s="212">
        <f t="shared" si="4"/>
        <v>6.85</v>
      </c>
      <c r="U19" s="212">
        <f t="shared" si="5"/>
        <v>6.65</v>
      </c>
      <c r="V19" s="205">
        <f t="shared" si="6"/>
        <v>0.39999999999999947</v>
      </c>
      <c r="W19" s="116" t="str">
        <f t="shared" si="7"/>
        <v>N</v>
      </c>
      <c r="X19" s="89"/>
      <c r="AB19" s="106"/>
      <c r="AC19" s="106"/>
    </row>
    <row r="20" spans="1:29">
      <c r="A20" s="108">
        <v>2</v>
      </c>
      <c r="B20" s="71"/>
      <c r="C20" s="68" t="s">
        <v>65</v>
      </c>
      <c r="D20" s="68" t="s">
        <v>248</v>
      </c>
      <c r="E20" s="68" t="s">
        <v>80</v>
      </c>
      <c r="F20" s="69"/>
      <c r="G20" s="69"/>
      <c r="H20" s="88">
        <v>0.45</v>
      </c>
      <c r="I20" s="88">
        <v>6.7</v>
      </c>
      <c r="J20" s="88">
        <v>6.8</v>
      </c>
      <c r="K20" s="88">
        <v>6.75</v>
      </c>
      <c r="L20" s="88">
        <v>6.85</v>
      </c>
      <c r="M20" s="88">
        <v>6.8</v>
      </c>
      <c r="N20" s="88"/>
      <c r="O20" s="89"/>
      <c r="P20" s="115">
        <f t="shared" si="0"/>
        <v>6.78</v>
      </c>
      <c r="Q20" s="115" t="str">
        <f t="shared" si="1"/>
        <v xml:space="preserve"> </v>
      </c>
      <c r="R20" s="116">
        <f t="shared" si="2"/>
        <v>16</v>
      </c>
      <c r="S20" s="109">
        <f t="shared" si="3"/>
        <v>8.3333333333319715E-3</v>
      </c>
      <c r="T20" s="212">
        <f t="shared" si="4"/>
        <v>6.7750000000000004</v>
      </c>
      <c r="U20" s="212">
        <f t="shared" si="5"/>
        <v>6.7</v>
      </c>
      <c r="V20" s="205">
        <f t="shared" si="6"/>
        <v>0.14999999999999947</v>
      </c>
      <c r="W20" s="116" t="str">
        <f t="shared" si="7"/>
        <v>N</v>
      </c>
      <c r="X20" s="89"/>
      <c r="AC20" s="286"/>
    </row>
    <row r="21" spans="1:29">
      <c r="A21" s="108">
        <v>14</v>
      </c>
      <c r="B21" s="71"/>
      <c r="C21" s="68" t="s">
        <v>240</v>
      </c>
      <c r="D21" s="68" t="s">
        <v>241</v>
      </c>
      <c r="E21" s="68" t="s">
        <v>180</v>
      </c>
      <c r="F21" s="69"/>
      <c r="G21" s="69"/>
      <c r="H21" s="88">
        <v>1.3</v>
      </c>
      <c r="I21" s="88">
        <v>6.85</v>
      </c>
      <c r="J21" s="88">
        <v>6.7</v>
      </c>
      <c r="K21" s="88">
        <v>6.95</v>
      </c>
      <c r="L21" s="88">
        <v>6.7</v>
      </c>
      <c r="M21" s="88">
        <v>6.8</v>
      </c>
      <c r="N21" s="88"/>
      <c r="O21" s="89"/>
      <c r="P21" s="115">
        <f t="shared" si="0"/>
        <v>6.78</v>
      </c>
      <c r="Q21" s="115" t="str">
        <f t="shared" si="1"/>
        <v xml:space="preserve"> </v>
      </c>
      <c r="R21" s="116">
        <f t="shared" si="2"/>
        <v>16</v>
      </c>
      <c r="S21" s="109">
        <f t="shared" si="3"/>
        <v>4.1666666666666075E-2</v>
      </c>
      <c r="T21" s="212">
        <f t="shared" si="4"/>
        <v>6.8250000000000002</v>
      </c>
      <c r="U21" s="212">
        <f t="shared" si="5"/>
        <v>6.7</v>
      </c>
      <c r="V21" s="205">
        <f t="shared" si="6"/>
        <v>0.25</v>
      </c>
      <c r="W21" s="116" t="str">
        <f t="shared" si="7"/>
        <v>N</v>
      </c>
      <c r="X21" s="89"/>
      <c r="AB21" s="249"/>
      <c r="AC21" s="106"/>
    </row>
    <row r="22" spans="1:29">
      <c r="A22" s="108">
        <v>12</v>
      </c>
      <c r="B22" s="71"/>
      <c r="C22" s="68" t="s">
        <v>445</v>
      </c>
      <c r="D22" s="68" t="s">
        <v>446</v>
      </c>
      <c r="E22" s="68" t="s">
        <v>179</v>
      </c>
      <c r="F22" s="69"/>
      <c r="G22" s="69"/>
      <c r="H22" s="88">
        <v>0.56999999999999995</v>
      </c>
      <c r="I22" s="88">
        <v>6.75</v>
      </c>
      <c r="J22" s="88">
        <v>6.75</v>
      </c>
      <c r="K22" s="88">
        <v>6.8</v>
      </c>
      <c r="L22" s="88">
        <v>6.65</v>
      </c>
      <c r="M22" s="88">
        <v>6.8</v>
      </c>
      <c r="N22" s="88"/>
      <c r="O22" s="89"/>
      <c r="P22" s="115">
        <f t="shared" si="0"/>
        <v>6.76</v>
      </c>
      <c r="Q22" s="115" t="str">
        <f t="shared" si="1"/>
        <v xml:space="preserve"> </v>
      </c>
      <c r="R22" s="116">
        <f t="shared" si="2"/>
        <v>18</v>
      </c>
      <c r="S22" s="109">
        <f t="shared" si="3"/>
        <v>4.1666666666666075E-2</v>
      </c>
      <c r="T22" s="212">
        <f t="shared" si="4"/>
        <v>6.7249999999999996</v>
      </c>
      <c r="U22" s="212">
        <f t="shared" si="5"/>
        <v>6.65</v>
      </c>
      <c r="V22" s="205">
        <f t="shared" si="6"/>
        <v>0.14999999999999947</v>
      </c>
      <c r="W22" s="116" t="str">
        <f t="shared" si="7"/>
        <v>N</v>
      </c>
      <c r="X22" s="89"/>
      <c r="AB22" s="106"/>
      <c r="AC22" s="106"/>
    </row>
    <row r="23" spans="1:29">
      <c r="A23" s="108">
        <v>5</v>
      </c>
      <c r="B23" s="71"/>
      <c r="C23" s="68" t="s">
        <v>246</v>
      </c>
      <c r="D23" s="68" t="s">
        <v>173</v>
      </c>
      <c r="E23" s="68" t="s">
        <v>247</v>
      </c>
      <c r="F23" s="69"/>
      <c r="G23" s="69" t="s">
        <v>125</v>
      </c>
      <c r="H23" s="88">
        <v>0.5</v>
      </c>
      <c r="I23" s="88">
        <v>6.65</v>
      </c>
      <c r="J23" s="88">
        <v>6.95</v>
      </c>
      <c r="K23" s="88">
        <v>6.75</v>
      </c>
      <c r="L23" s="88">
        <v>6.8</v>
      </c>
      <c r="M23" s="88">
        <v>6.7</v>
      </c>
      <c r="N23" s="88"/>
      <c r="O23" s="89"/>
      <c r="P23" s="115">
        <f t="shared" si="0"/>
        <v>6.75</v>
      </c>
      <c r="Q23" s="115">
        <f t="shared" si="1"/>
        <v>6.75</v>
      </c>
      <c r="R23" s="116">
        <f t="shared" si="2"/>
        <v>19</v>
      </c>
      <c r="S23" s="109">
        <f t="shared" si="3"/>
        <v>5.0000000000000711E-2</v>
      </c>
      <c r="T23" s="212">
        <f t="shared" si="4"/>
        <v>6.8000000000000007</v>
      </c>
      <c r="U23" s="212">
        <f t="shared" si="5"/>
        <v>6.65</v>
      </c>
      <c r="V23" s="205">
        <f t="shared" si="6"/>
        <v>0.29999999999999982</v>
      </c>
      <c r="W23" s="116" t="str">
        <f t="shared" si="7"/>
        <v>N</v>
      </c>
      <c r="X23" s="89"/>
    </row>
    <row r="24" spans="1:29">
      <c r="A24" s="108">
        <v>22</v>
      </c>
      <c r="B24" s="71"/>
      <c r="C24" s="68" t="s">
        <v>435</v>
      </c>
      <c r="D24" s="68" t="s">
        <v>580</v>
      </c>
      <c r="E24" s="68" t="s">
        <v>80</v>
      </c>
      <c r="F24" s="69"/>
      <c r="G24" s="69"/>
      <c r="H24" s="88">
        <v>0.4</v>
      </c>
      <c r="I24" s="88">
        <v>6.7</v>
      </c>
      <c r="J24" s="88">
        <v>6.75</v>
      </c>
      <c r="K24" s="88">
        <v>6.8</v>
      </c>
      <c r="L24" s="88">
        <v>6.75</v>
      </c>
      <c r="M24" s="88">
        <v>6.7</v>
      </c>
      <c r="N24" s="88"/>
      <c r="O24" s="89"/>
      <c r="P24" s="115">
        <f t="shared" si="0"/>
        <v>6.73</v>
      </c>
      <c r="Q24" s="115" t="str">
        <f t="shared" si="1"/>
        <v xml:space="preserve"> </v>
      </c>
      <c r="R24" s="116">
        <f t="shared" si="2"/>
        <v>20</v>
      </c>
      <c r="S24" s="109">
        <f t="shared" si="3"/>
        <v>1.6666666666665719E-2</v>
      </c>
      <c r="T24" s="212">
        <f t="shared" si="4"/>
        <v>6.75</v>
      </c>
      <c r="U24" s="212">
        <f t="shared" si="5"/>
        <v>6.7</v>
      </c>
      <c r="V24" s="205">
        <f t="shared" si="6"/>
        <v>9.9999999999999645E-2</v>
      </c>
      <c r="W24" s="116" t="str">
        <f t="shared" si="7"/>
        <v>N</v>
      </c>
      <c r="X24" s="89"/>
    </row>
    <row r="25" spans="1:29">
      <c r="A25" s="108">
        <v>9</v>
      </c>
      <c r="B25" s="71"/>
      <c r="C25" s="68" t="s">
        <v>257</v>
      </c>
      <c r="D25" s="68" t="s">
        <v>21</v>
      </c>
      <c r="E25" s="68" t="s">
        <v>186</v>
      </c>
      <c r="F25" s="69"/>
      <c r="G25" s="69"/>
      <c r="H25" s="88">
        <v>1.1499999999999999</v>
      </c>
      <c r="I25" s="88">
        <v>6.65</v>
      </c>
      <c r="J25" s="88">
        <v>6.7</v>
      </c>
      <c r="K25" s="88">
        <v>6.75</v>
      </c>
      <c r="L25" s="88">
        <v>6.7</v>
      </c>
      <c r="M25" s="88">
        <v>6.85</v>
      </c>
      <c r="N25" s="88"/>
      <c r="O25" s="89"/>
      <c r="P25" s="115">
        <f t="shared" si="0"/>
        <v>6.71</v>
      </c>
      <c r="Q25" s="115" t="str">
        <f t="shared" si="1"/>
        <v xml:space="preserve"> </v>
      </c>
      <c r="R25" s="116">
        <f t="shared" si="2"/>
        <v>21</v>
      </c>
      <c r="S25" s="109">
        <f t="shared" si="3"/>
        <v>3.3333333333334103E-2</v>
      </c>
      <c r="T25" s="212">
        <f t="shared" si="4"/>
        <v>6.75</v>
      </c>
      <c r="U25" s="212">
        <f t="shared" si="5"/>
        <v>6.65</v>
      </c>
      <c r="V25" s="205">
        <f t="shared" si="6"/>
        <v>0.19999999999999929</v>
      </c>
      <c r="W25" s="116" t="str">
        <f t="shared" si="7"/>
        <v>N</v>
      </c>
      <c r="X25" s="89"/>
      <c r="AB25" s="106"/>
      <c r="AC25" s="106"/>
    </row>
    <row r="26" spans="1:29">
      <c r="A26" s="108">
        <v>17</v>
      </c>
      <c r="B26" s="71"/>
      <c r="C26" s="68" t="s">
        <v>262</v>
      </c>
      <c r="D26" s="68" t="s">
        <v>263</v>
      </c>
      <c r="E26" s="68" t="s">
        <v>178</v>
      </c>
      <c r="F26" s="69"/>
      <c r="G26" s="69"/>
      <c r="H26" s="262">
        <v>0.46</v>
      </c>
      <c r="I26" s="88">
        <v>6.65</v>
      </c>
      <c r="J26" s="88">
        <v>6.65</v>
      </c>
      <c r="K26" s="88">
        <v>6.6</v>
      </c>
      <c r="L26" s="88">
        <v>6.7</v>
      </c>
      <c r="M26" s="88">
        <v>6.65</v>
      </c>
      <c r="N26" s="88"/>
      <c r="O26" s="89"/>
      <c r="P26" s="115">
        <f t="shared" si="0"/>
        <v>6.65</v>
      </c>
      <c r="Q26" s="115" t="str">
        <f t="shared" si="1"/>
        <v xml:space="preserve"> </v>
      </c>
      <c r="R26" s="116">
        <f t="shared" si="2"/>
        <v>22</v>
      </c>
      <c r="S26" s="109">
        <f t="shared" si="3"/>
        <v>8.8817841970012523E-16</v>
      </c>
      <c r="T26" s="212">
        <f t="shared" si="4"/>
        <v>6.65</v>
      </c>
      <c r="U26" s="212">
        <f t="shared" si="5"/>
        <v>6.6</v>
      </c>
      <c r="V26" s="205">
        <f t="shared" si="6"/>
        <v>0.10000000000000053</v>
      </c>
      <c r="W26" s="116" t="str">
        <f t="shared" si="7"/>
        <v>N</v>
      </c>
      <c r="X26" s="89"/>
      <c r="AB26" s="249"/>
      <c r="AC26" s="106"/>
    </row>
    <row r="27" spans="1:29">
      <c r="A27" s="206"/>
      <c r="B27" s="214"/>
      <c r="C27" s="19"/>
      <c r="D27" s="19"/>
      <c r="E27" s="19"/>
      <c r="F27" s="26"/>
      <c r="G27" s="26"/>
      <c r="H27" s="207"/>
      <c r="I27" s="207"/>
      <c r="J27" s="207"/>
      <c r="K27" s="207"/>
      <c r="L27" s="207"/>
      <c r="M27" s="207"/>
      <c r="N27" s="207"/>
      <c r="O27" s="208"/>
      <c r="P27" s="209"/>
      <c r="Q27" s="209"/>
      <c r="R27" s="210"/>
      <c r="S27" s="209"/>
      <c r="T27" s="168"/>
      <c r="U27" s="168"/>
      <c r="V27" s="209"/>
      <c r="W27" s="210"/>
      <c r="X27" s="208"/>
    </row>
    <row r="28" spans="1:29">
      <c r="A28" s="99"/>
      <c r="B28" s="215"/>
      <c r="C28" s="2"/>
      <c r="D28" s="2"/>
      <c r="E28" s="2"/>
      <c r="F28" s="1"/>
      <c r="G28" s="1"/>
      <c r="H28" s="76"/>
      <c r="I28" s="76"/>
      <c r="J28" s="76"/>
      <c r="K28" s="76"/>
      <c r="L28" s="76"/>
      <c r="M28" s="76"/>
      <c r="N28" s="76"/>
      <c r="O28" s="77"/>
      <c r="P28" s="98"/>
      <c r="Q28" s="98"/>
      <c r="R28" s="97"/>
      <c r="S28" s="98"/>
      <c r="T28" s="168"/>
      <c r="U28" s="168"/>
      <c r="V28" s="98"/>
      <c r="W28" s="97"/>
      <c r="X28" s="77"/>
    </row>
    <row r="29" spans="1:29" ht="18">
      <c r="A29" s="101" t="s">
        <v>97</v>
      </c>
      <c r="B29" s="213"/>
      <c r="C29" s="95"/>
      <c r="D29" s="96"/>
      <c r="E29" s="96"/>
      <c r="F29" s="102"/>
      <c r="G29" s="97"/>
      <c r="H29" s="76"/>
      <c r="I29" s="76"/>
      <c r="J29" s="76"/>
      <c r="K29" s="76"/>
      <c r="L29" s="76"/>
      <c r="M29" s="76"/>
      <c r="N29" s="76"/>
      <c r="O29" s="77"/>
      <c r="P29" s="98"/>
      <c r="Q29" s="98"/>
      <c r="R29" s="97"/>
      <c r="S29" s="98"/>
      <c r="T29" s="168"/>
      <c r="U29" s="168"/>
      <c r="V29" s="98"/>
      <c r="W29" s="97"/>
      <c r="X29" s="77"/>
    </row>
    <row r="30" spans="1:29" s="106" customFormat="1">
      <c r="A30" s="12" t="s">
        <v>219</v>
      </c>
      <c r="B30" s="70" t="s">
        <v>206</v>
      </c>
      <c r="C30" s="12" t="s">
        <v>2</v>
      </c>
      <c r="D30" s="12" t="s">
        <v>3</v>
      </c>
      <c r="E30" s="12" t="s">
        <v>5</v>
      </c>
      <c r="F30" s="12" t="s">
        <v>4</v>
      </c>
      <c r="G30" s="12" t="s">
        <v>6</v>
      </c>
      <c r="H30" s="80" t="s">
        <v>8</v>
      </c>
      <c r="I30" s="81" t="s">
        <v>15</v>
      </c>
      <c r="J30" s="81" t="s">
        <v>14</v>
      </c>
      <c r="K30" s="81" t="s">
        <v>16</v>
      </c>
      <c r="L30" s="81" t="s">
        <v>17</v>
      </c>
      <c r="M30" s="81" t="s">
        <v>18</v>
      </c>
      <c r="N30" s="81" t="s">
        <v>9</v>
      </c>
      <c r="O30" s="82" t="s">
        <v>10</v>
      </c>
      <c r="P30" s="103" t="s">
        <v>122</v>
      </c>
      <c r="Q30" s="103" t="s">
        <v>122</v>
      </c>
      <c r="R30" s="105" t="s">
        <v>13</v>
      </c>
      <c r="S30" s="103" t="s">
        <v>121</v>
      </c>
      <c r="T30" s="103" t="s">
        <v>229</v>
      </c>
      <c r="U30" s="103" t="s">
        <v>549</v>
      </c>
      <c r="V30" s="103" t="s">
        <v>20</v>
      </c>
      <c r="W30" s="104" t="s">
        <v>19</v>
      </c>
      <c r="X30" s="82" t="s">
        <v>12</v>
      </c>
    </row>
    <row r="31" spans="1:29">
      <c r="A31" s="108">
        <v>5</v>
      </c>
      <c r="B31" s="71"/>
      <c r="C31" s="68" t="s">
        <v>296</v>
      </c>
      <c r="D31" s="68" t="s">
        <v>297</v>
      </c>
      <c r="E31" s="68" t="s">
        <v>46</v>
      </c>
      <c r="F31" s="69"/>
      <c r="G31" s="69" t="s">
        <v>124</v>
      </c>
      <c r="H31" s="88">
        <v>0.53</v>
      </c>
      <c r="I31" s="88">
        <v>7.25</v>
      </c>
      <c r="J31" s="88">
        <v>7.3</v>
      </c>
      <c r="K31" s="88">
        <v>7.25</v>
      </c>
      <c r="L31" s="88">
        <v>7.2</v>
      </c>
      <c r="M31" s="88">
        <v>7.2</v>
      </c>
      <c r="N31" s="88"/>
      <c r="O31" s="89"/>
      <c r="P31" s="115">
        <f t="shared" ref="P31:P48" si="8">TRUNC(((SUM(I31:M31)-MAX(I31:M31)-MIN(I31:M31))/3),2)-N31</f>
        <v>7.23</v>
      </c>
      <c r="Q31" s="115">
        <f t="shared" ref="Q31:Q48" si="9">IF(G31&gt;0,P31," ")</f>
        <v>7.23</v>
      </c>
      <c r="R31" s="116">
        <f t="shared" ref="R31:R48" si="10">RANK(P31,$P$31:$P$48,0)</f>
        <v>1</v>
      </c>
      <c r="S31" s="109">
        <f t="shared" ref="S31:S48" si="11">ABS((SUM(MIN(I31:M31),MAX(I31:M31))/2)-((SUM(I31:M31)-MAX(I31:M31)-MIN(I31:M31))/3))</f>
        <v>1.6666666666665719E-2</v>
      </c>
      <c r="T31" s="212">
        <f t="shared" ref="T31:T48" si="12">AVERAGE(MIN(I31:M31),MAX(I31:M31))</f>
        <v>7.25</v>
      </c>
      <c r="U31" s="212">
        <f t="shared" ref="U31:U48" si="13">MIN(I31:M31)</f>
        <v>7.2</v>
      </c>
      <c r="V31" s="205">
        <f t="shared" ref="V31:V48" si="14">MAX(I31:M31)-MIN(I31:M31)</f>
        <v>9.9999999999999645E-2</v>
      </c>
      <c r="W31" s="116" t="str">
        <f t="shared" ref="W31:W48" si="15">IF(V31&gt;0.7,"Y","N")</f>
        <v>N</v>
      </c>
      <c r="X31" s="89"/>
    </row>
    <row r="32" spans="1:29">
      <c r="A32" s="108">
        <v>4</v>
      </c>
      <c r="B32" s="71"/>
      <c r="C32" s="68" t="s">
        <v>270</v>
      </c>
      <c r="D32" s="68" t="s">
        <v>47</v>
      </c>
      <c r="E32" s="68" t="s">
        <v>179</v>
      </c>
      <c r="F32" s="69"/>
      <c r="G32" s="69"/>
      <c r="H32" s="88">
        <v>0.45</v>
      </c>
      <c r="I32" s="88">
        <v>7.25</v>
      </c>
      <c r="J32" s="88">
        <v>7.35</v>
      </c>
      <c r="K32" s="88">
        <v>7.25</v>
      </c>
      <c r="L32" s="88">
        <v>7.1</v>
      </c>
      <c r="M32" s="88">
        <v>7.15</v>
      </c>
      <c r="N32" s="88"/>
      <c r="O32" s="89"/>
      <c r="P32" s="115">
        <f t="shared" si="8"/>
        <v>7.21</v>
      </c>
      <c r="Q32" s="115" t="str">
        <f t="shared" si="9"/>
        <v xml:space="preserve"> </v>
      </c>
      <c r="R32" s="116">
        <f t="shared" si="10"/>
        <v>2</v>
      </c>
      <c r="S32" s="109">
        <f t="shared" si="11"/>
        <v>8.3333333333337478E-3</v>
      </c>
      <c r="T32" s="212">
        <f t="shared" si="12"/>
        <v>7.2249999999999996</v>
      </c>
      <c r="U32" s="212">
        <f t="shared" si="13"/>
        <v>7.1</v>
      </c>
      <c r="V32" s="205">
        <f t="shared" si="14"/>
        <v>0.25</v>
      </c>
      <c r="W32" s="116" t="str">
        <f t="shared" si="15"/>
        <v>N</v>
      </c>
      <c r="X32" s="89"/>
    </row>
    <row r="33" spans="1:24">
      <c r="A33" s="108">
        <v>11</v>
      </c>
      <c r="B33" s="71"/>
      <c r="C33" s="68" t="s">
        <v>354</v>
      </c>
      <c r="D33" s="68" t="s">
        <v>199</v>
      </c>
      <c r="E33" s="68" t="s">
        <v>179</v>
      </c>
      <c r="F33" s="69"/>
      <c r="G33" s="69"/>
      <c r="H33" s="88">
        <v>0.45</v>
      </c>
      <c r="I33" s="88">
        <v>7.25</v>
      </c>
      <c r="J33" s="88">
        <v>7.1</v>
      </c>
      <c r="K33" s="88">
        <v>7.3</v>
      </c>
      <c r="L33" s="88">
        <v>7.05</v>
      </c>
      <c r="M33" s="88">
        <v>7.2</v>
      </c>
      <c r="N33" s="88"/>
      <c r="O33" s="89"/>
      <c r="P33" s="115">
        <f t="shared" si="8"/>
        <v>7.18</v>
      </c>
      <c r="Q33" s="115" t="str">
        <f t="shared" si="9"/>
        <v xml:space="preserve"> </v>
      </c>
      <c r="R33" s="116">
        <f t="shared" si="10"/>
        <v>3</v>
      </c>
      <c r="S33" s="109">
        <f t="shared" si="11"/>
        <v>8.3333333333328596E-3</v>
      </c>
      <c r="T33" s="212">
        <f t="shared" si="12"/>
        <v>7.1749999999999998</v>
      </c>
      <c r="U33" s="212">
        <f t="shared" si="13"/>
        <v>7.05</v>
      </c>
      <c r="V33" s="205">
        <f t="shared" si="14"/>
        <v>0.25</v>
      </c>
      <c r="W33" s="116" t="str">
        <f t="shared" si="15"/>
        <v>N</v>
      </c>
      <c r="X33" s="89" t="s">
        <v>618</v>
      </c>
    </row>
    <row r="34" spans="1:24">
      <c r="A34" s="108">
        <v>9</v>
      </c>
      <c r="B34" s="71"/>
      <c r="C34" s="68" t="s">
        <v>266</v>
      </c>
      <c r="D34" s="68" t="s">
        <v>267</v>
      </c>
      <c r="E34" s="68" t="s">
        <v>26</v>
      </c>
      <c r="F34" s="69"/>
      <c r="G34" s="69"/>
      <c r="H34" s="88">
        <v>0.57999999999999996</v>
      </c>
      <c r="I34" s="88">
        <v>7.1</v>
      </c>
      <c r="J34" s="88">
        <v>7.25</v>
      </c>
      <c r="K34" s="88">
        <v>7.25</v>
      </c>
      <c r="L34" s="88">
        <v>7.2</v>
      </c>
      <c r="M34" s="88">
        <v>7.05</v>
      </c>
      <c r="N34" s="88"/>
      <c r="O34" s="89"/>
      <c r="P34" s="115">
        <f t="shared" si="8"/>
        <v>7.18</v>
      </c>
      <c r="Q34" s="115" t="str">
        <f t="shared" si="9"/>
        <v xml:space="preserve"> </v>
      </c>
      <c r="R34" s="116">
        <f t="shared" si="10"/>
        <v>3</v>
      </c>
      <c r="S34" s="109">
        <f t="shared" si="11"/>
        <v>3.3333333333333215E-2</v>
      </c>
      <c r="T34" s="212">
        <f t="shared" si="12"/>
        <v>7.15</v>
      </c>
      <c r="U34" s="212">
        <f t="shared" si="13"/>
        <v>7.05</v>
      </c>
      <c r="V34" s="205">
        <f t="shared" si="14"/>
        <v>0.20000000000000018</v>
      </c>
      <c r="W34" s="116" t="str">
        <f t="shared" si="15"/>
        <v>N</v>
      </c>
      <c r="X34" s="89" t="s">
        <v>728</v>
      </c>
    </row>
    <row r="35" spans="1:24">
      <c r="A35" s="108">
        <v>8</v>
      </c>
      <c r="B35" s="71"/>
      <c r="C35" s="68" t="s">
        <v>345</v>
      </c>
      <c r="D35" s="68" t="s">
        <v>261</v>
      </c>
      <c r="E35" s="68" t="s">
        <v>186</v>
      </c>
      <c r="F35" s="69"/>
      <c r="G35" s="69"/>
      <c r="H35" s="88">
        <v>1</v>
      </c>
      <c r="I35" s="88">
        <v>7.2</v>
      </c>
      <c r="J35" s="88">
        <v>7.15</v>
      </c>
      <c r="K35" s="88">
        <v>7.2</v>
      </c>
      <c r="L35" s="88">
        <v>7.1</v>
      </c>
      <c r="M35" s="88">
        <v>7</v>
      </c>
      <c r="N35" s="88"/>
      <c r="O35" s="89"/>
      <c r="P35" s="115">
        <f t="shared" si="8"/>
        <v>7.15</v>
      </c>
      <c r="Q35" s="115" t="str">
        <f t="shared" si="9"/>
        <v xml:space="preserve"> </v>
      </c>
      <c r="R35" s="116">
        <f t="shared" si="10"/>
        <v>5</v>
      </c>
      <c r="S35" s="109">
        <f t="shared" si="11"/>
        <v>4.9999999999999822E-2</v>
      </c>
      <c r="T35" s="212">
        <f t="shared" si="12"/>
        <v>7.1</v>
      </c>
      <c r="U35" s="212">
        <f t="shared" si="13"/>
        <v>7</v>
      </c>
      <c r="V35" s="205">
        <f t="shared" si="14"/>
        <v>0.20000000000000018</v>
      </c>
      <c r="W35" s="116" t="str">
        <f t="shared" si="15"/>
        <v>N</v>
      </c>
      <c r="X35" s="89"/>
    </row>
    <row r="36" spans="1:24">
      <c r="A36" s="108">
        <v>10</v>
      </c>
      <c r="B36" s="71"/>
      <c r="C36" s="68" t="s">
        <v>264</v>
      </c>
      <c r="D36" s="68" t="s">
        <v>265</v>
      </c>
      <c r="E36" s="68" t="s">
        <v>26</v>
      </c>
      <c r="F36" s="69"/>
      <c r="G36" s="69"/>
      <c r="H36" s="88">
        <v>0.56000000000000005</v>
      </c>
      <c r="I36" s="88">
        <v>7.1</v>
      </c>
      <c r="J36" s="88">
        <v>7.05</v>
      </c>
      <c r="K36" s="88">
        <v>7.15</v>
      </c>
      <c r="L36" s="88">
        <v>6.95</v>
      </c>
      <c r="M36" s="88">
        <v>7.15</v>
      </c>
      <c r="N36" s="88"/>
      <c r="O36" s="89"/>
      <c r="P36" s="115">
        <f t="shared" si="8"/>
        <v>7.1</v>
      </c>
      <c r="Q36" s="115" t="str">
        <f t="shared" si="9"/>
        <v xml:space="preserve"> </v>
      </c>
      <c r="R36" s="116">
        <f t="shared" si="10"/>
        <v>6</v>
      </c>
      <c r="S36" s="109">
        <f t="shared" si="11"/>
        <v>4.9999999999999822E-2</v>
      </c>
      <c r="T36" s="212">
        <f t="shared" si="12"/>
        <v>7.0500000000000007</v>
      </c>
      <c r="U36" s="212">
        <f t="shared" si="13"/>
        <v>6.95</v>
      </c>
      <c r="V36" s="205">
        <f t="shared" si="14"/>
        <v>0.20000000000000018</v>
      </c>
      <c r="W36" s="116" t="str">
        <f t="shared" si="15"/>
        <v>N</v>
      </c>
      <c r="X36" s="89"/>
    </row>
    <row r="37" spans="1:24">
      <c r="A37" s="108">
        <v>6</v>
      </c>
      <c r="B37" s="71"/>
      <c r="C37" s="68" t="s">
        <v>349</v>
      </c>
      <c r="D37" s="68" t="s">
        <v>350</v>
      </c>
      <c r="E37" s="68" t="s">
        <v>247</v>
      </c>
      <c r="F37" s="69"/>
      <c r="G37" s="69"/>
      <c r="H37" s="88">
        <v>0.5</v>
      </c>
      <c r="I37" s="88">
        <v>7.05</v>
      </c>
      <c r="J37" s="88">
        <v>7.15</v>
      </c>
      <c r="K37" s="88">
        <v>6.95</v>
      </c>
      <c r="L37" s="88">
        <v>7</v>
      </c>
      <c r="M37" s="88">
        <v>7.25</v>
      </c>
      <c r="N37" s="88"/>
      <c r="O37" s="89"/>
      <c r="P37" s="115">
        <f t="shared" si="8"/>
        <v>7.06</v>
      </c>
      <c r="Q37" s="115" t="str">
        <f t="shared" si="9"/>
        <v xml:space="preserve"> </v>
      </c>
      <c r="R37" s="116">
        <f t="shared" si="10"/>
        <v>7</v>
      </c>
      <c r="S37" s="109">
        <f t="shared" si="11"/>
        <v>3.3333333333333215E-2</v>
      </c>
      <c r="T37" s="212">
        <f t="shared" si="12"/>
        <v>7.1</v>
      </c>
      <c r="U37" s="212">
        <f t="shared" si="13"/>
        <v>6.95</v>
      </c>
      <c r="V37" s="205">
        <f t="shared" si="14"/>
        <v>0.29999999999999982</v>
      </c>
      <c r="W37" s="116" t="str">
        <f t="shared" si="15"/>
        <v>N</v>
      </c>
      <c r="X37" s="89"/>
    </row>
    <row r="38" spans="1:24">
      <c r="A38" s="108">
        <v>7</v>
      </c>
      <c r="B38" s="71"/>
      <c r="C38" s="68" t="s">
        <v>343</v>
      </c>
      <c r="D38" s="68" t="s">
        <v>344</v>
      </c>
      <c r="E38" s="68" t="s">
        <v>179</v>
      </c>
      <c r="F38" s="69"/>
      <c r="G38" s="69"/>
      <c r="H38" s="88">
        <v>0.47</v>
      </c>
      <c r="I38" s="88">
        <v>7.2</v>
      </c>
      <c r="J38" s="88">
        <v>7.05</v>
      </c>
      <c r="K38" s="88">
        <v>7</v>
      </c>
      <c r="L38" s="88">
        <v>6.95</v>
      </c>
      <c r="M38" s="88">
        <v>7.05</v>
      </c>
      <c r="N38" s="88"/>
      <c r="O38" s="89"/>
      <c r="P38" s="115">
        <f t="shared" si="8"/>
        <v>7.03</v>
      </c>
      <c r="Q38" s="115" t="str">
        <f t="shared" si="9"/>
        <v xml:space="preserve"> </v>
      </c>
      <c r="R38" s="116">
        <f t="shared" si="10"/>
        <v>8</v>
      </c>
      <c r="S38" s="109">
        <f t="shared" si="11"/>
        <v>4.1666666666666075E-2</v>
      </c>
      <c r="T38" s="212">
        <f t="shared" si="12"/>
        <v>7.0750000000000002</v>
      </c>
      <c r="U38" s="212">
        <f t="shared" si="13"/>
        <v>6.95</v>
      </c>
      <c r="V38" s="205">
        <f t="shared" si="14"/>
        <v>0.25</v>
      </c>
      <c r="W38" s="116" t="str">
        <f t="shared" si="15"/>
        <v>N</v>
      </c>
      <c r="X38" s="89"/>
    </row>
    <row r="39" spans="1:24">
      <c r="A39" s="108">
        <v>18</v>
      </c>
      <c r="B39" s="71"/>
      <c r="C39" s="68" t="s">
        <v>177</v>
      </c>
      <c r="D39" s="68" t="s">
        <v>348</v>
      </c>
      <c r="E39" s="68" t="s">
        <v>254</v>
      </c>
      <c r="F39" s="69"/>
      <c r="G39" s="69"/>
      <c r="H39" s="88">
        <v>0.48</v>
      </c>
      <c r="I39" s="88">
        <v>7</v>
      </c>
      <c r="J39" s="88">
        <v>7.05</v>
      </c>
      <c r="K39" s="88">
        <v>7.2</v>
      </c>
      <c r="L39" s="88">
        <v>6.95</v>
      </c>
      <c r="M39" s="88">
        <v>7</v>
      </c>
      <c r="N39" s="88"/>
      <c r="O39" s="89"/>
      <c r="P39" s="115">
        <f t="shared" si="8"/>
        <v>7.01</v>
      </c>
      <c r="Q39" s="115" t="str">
        <f t="shared" si="9"/>
        <v xml:space="preserve"> </v>
      </c>
      <c r="R39" s="116">
        <f t="shared" si="10"/>
        <v>9</v>
      </c>
      <c r="S39" s="109">
        <f t="shared" si="11"/>
        <v>5.8333333333331794E-2</v>
      </c>
      <c r="T39" s="212">
        <f t="shared" si="12"/>
        <v>7.0750000000000002</v>
      </c>
      <c r="U39" s="212">
        <f t="shared" si="13"/>
        <v>6.95</v>
      </c>
      <c r="V39" s="205">
        <f t="shared" si="14"/>
        <v>0.25</v>
      </c>
      <c r="W39" s="116" t="str">
        <f t="shared" si="15"/>
        <v>N</v>
      </c>
      <c r="X39" s="89"/>
    </row>
    <row r="40" spans="1:24">
      <c r="A40" s="108">
        <v>16</v>
      </c>
      <c r="B40" s="71"/>
      <c r="C40" s="68" t="s">
        <v>276</v>
      </c>
      <c r="D40" s="68" t="s">
        <v>277</v>
      </c>
      <c r="E40" s="68" t="s">
        <v>46</v>
      </c>
      <c r="F40" s="69"/>
      <c r="G40" s="69"/>
      <c r="H40" s="88">
        <v>0.47</v>
      </c>
      <c r="I40" s="88">
        <v>6.95</v>
      </c>
      <c r="J40" s="88">
        <v>7.15</v>
      </c>
      <c r="K40" s="88">
        <v>7.05</v>
      </c>
      <c r="L40" s="88">
        <v>7</v>
      </c>
      <c r="M40" s="88">
        <v>6.95</v>
      </c>
      <c r="N40" s="88"/>
      <c r="O40" s="89"/>
      <c r="P40" s="115">
        <f t="shared" si="8"/>
        <v>7</v>
      </c>
      <c r="Q40" s="115" t="str">
        <f t="shared" si="9"/>
        <v xml:space="preserve"> </v>
      </c>
      <c r="R40" s="116">
        <f t="shared" si="10"/>
        <v>10</v>
      </c>
      <c r="S40" s="109">
        <f t="shared" si="11"/>
        <v>4.9999999999999822E-2</v>
      </c>
      <c r="T40" s="212">
        <f t="shared" si="12"/>
        <v>7.0500000000000007</v>
      </c>
      <c r="U40" s="212">
        <f t="shared" si="13"/>
        <v>6.95</v>
      </c>
      <c r="V40" s="205">
        <f t="shared" si="14"/>
        <v>0.20000000000000018</v>
      </c>
      <c r="W40" s="116" t="str">
        <f t="shared" si="15"/>
        <v>N</v>
      </c>
      <c r="X40" s="89"/>
    </row>
    <row r="41" spans="1:24">
      <c r="A41" s="108">
        <v>17</v>
      </c>
      <c r="B41" s="71"/>
      <c r="C41" s="68" t="s">
        <v>346</v>
      </c>
      <c r="D41" s="68" t="s">
        <v>347</v>
      </c>
      <c r="E41" s="68" t="s">
        <v>254</v>
      </c>
      <c r="F41" s="69"/>
      <c r="G41" s="69"/>
      <c r="H41" s="88">
        <v>0.49</v>
      </c>
      <c r="I41" s="88">
        <v>6.95</v>
      </c>
      <c r="J41" s="88">
        <v>6.95</v>
      </c>
      <c r="K41" s="88">
        <v>6.9</v>
      </c>
      <c r="L41" s="88">
        <v>7</v>
      </c>
      <c r="M41" s="88">
        <v>7.05</v>
      </c>
      <c r="N41" s="88"/>
      <c r="O41" s="89"/>
      <c r="P41" s="115">
        <f t="shared" si="8"/>
        <v>6.96</v>
      </c>
      <c r="Q41" s="115" t="str">
        <f t="shared" si="9"/>
        <v xml:space="preserve"> </v>
      </c>
      <c r="R41" s="116">
        <f t="shared" si="10"/>
        <v>11</v>
      </c>
      <c r="S41" s="109">
        <f t="shared" si="11"/>
        <v>8.3333333333337478E-3</v>
      </c>
      <c r="T41" s="212">
        <f t="shared" si="12"/>
        <v>6.9749999999999996</v>
      </c>
      <c r="U41" s="212">
        <f t="shared" si="13"/>
        <v>6.9</v>
      </c>
      <c r="V41" s="205">
        <f t="shared" si="14"/>
        <v>0.14999999999999947</v>
      </c>
      <c r="W41" s="116" t="str">
        <f t="shared" si="15"/>
        <v>N</v>
      </c>
      <c r="X41" s="89"/>
    </row>
    <row r="42" spans="1:24">
      <c r="A42" s="108">
        <v>1</v>
      </c>
      <c r="B42" s="71"/>
      <c r="C42" s="68" t="s">
        <v>82</v>
      </c>
      <c r="D42" s="68" t="s">
        <v>267</v>
      </c>
      <c r="E42" s="68" t="s">
        <v>46</v>
      </c>
      <c r="F42" s="69"/>
      <c r="G42" s="69"/>
      <c r="H42" s="88">
        <v>0.46</v>
      </c>
      <c r="I42" s="88">
        <v>6.7</v>
      </c>
      <c r="J42" s="88">
        <v>7</v>
      </c>
      <c r="K42" s="88">
        <v>7</v>
      </c>
      <c r="L42" s="88">
        <v>6.95</v>
      </c>
      <c r="M42" s="88">
        <v>6.8</v>
      </c>
      <c r="N42" s="88"/>
      <c r="O42" s="89"/>
      <c r="P42" s="115">
        <f t="shared" si="8"/>
        <v>6.91</v>
      </c>
      <c r="Q42" s="115" t="str">
        <f t="shared" si="9"/>
        <v xml:space="preserve"> </v>
      </c>
      <c r="R42" s="116">
        <f t="shared" si="10"/>
        <v>12</v>
      </c>
      <c r="S42" s="109">
        <f t="shared" si="11"/>
        <v>6.6666666666665542E-2</v>
      </c>
      <c r="T42" s="212">
        <f t="shared" si="12"/>
        <v>6.85</v>
      </c>
      <c r="U42" s="212">
        <f t="shared" si="13"/>
        <v>6.7</v>
      </c>
      <c r="V42" s="205">
        <f t="shared" si="14"/>
        <v>0.29999999999999982</v>
      </c>
      <c r="W42" s="116" t="str">
        <f t="shared" si="15"/>
        <v>N</v>
      </c>
      <c r="X42" s="89"/>
    </row>
    <row r="43" spans="1:24">
      <c r="A43" s="108">
        <v>13</v>
      </c>
      <c r="B43" s="71"/>
      <c r="C43" s="68" t="s">
        <v>352</v>
      </c>
      <c r="D43" s="68" t="s">
        <v>353</v>
      </c>
      <c r="E43" s="68" t="s">
        <v>254</v>
      </c>
      <c r="F43" s="69"/>
      <c r="G43" s="69"/>
      <c r="H43" s="88">
        <v>0.56000000000000005</v>
      </c>
      <c r="I43" s="88">
        <v>6.95</v>
      </c>
      <c r="J43" s="88">
        <v>6.8</v>
      </c>
      <c r="K43" s="88">
        <v>6.95</v>
      </c>
      <c r="L43" s="88">
        <v>6.9</v>
      </c>
      <c r="M43" s="88">
        <v>6.8</v>
      </c>
      <c r="N43" s="88"/>
      <c r="O43" s="89"/>
      <c r="P43" s="115">
        <f t="shared" si="8"/>
        <v>6.88</v>
      </c>
      <c r="Q43" s="115" t="str">
        <f t="shared" si="9"/>
        <v xml:space="preserve"> </v>
      </c>
      <c r="R43" s="116">
        <f t="shared" si="10"/>
        <v>13</v>
      </c>
      <c r="S43" s="109">
        <f t="shared" si="11"/>
        <v>8.3333333333328596E-3</v>
      </c>
      <c r="T43" s="212">
        <f t="shared" si="12"/>
        <v>6.875</v>
      </c>
      <c r="U43" s="212">
        <f t="shared" si="13"/>
        <v>6.8</v>
      </c>
      <c r="V43" s="205">
        <f t="shared" si="14"/>
        <v>0.15000000000000036</v>
      </c>
      <c r="W43" s="116" t="str">
        <f t="shared" si="15"/>
        <v>N</v>
      </c>
      <c r="X43" s="89"/>
    </row>
    <row r="44" spans="1:24">
      <c r="A44" s="108">
        <v>15</v>
      </c>
      <c r="B44" s="71"/>
      <c r="C44" s="68" t="s">
        <v>351</v>
      </c>
      <c r="D44" s="68" t="s">
        <v>59</v>
      </c>
      <c r="E44" s="68" t="s">
        <v>254</v>
      </c>
      <c r="F44" s="69"/>
      <c r="G44" s="69"/>
      <c r="H44" s="88">
        <v>0.57999999999999996</v>
      </c>
      <c r="I44" s="88">
        <v>6.7</v>
      </c>
      <c r="J44" s="88">
        <v>7.1</v>
      </c>
      <c r="K44" s="88">
        <v>6.9</v>
      </c>
      <c r="L44" s="88">
        <v>6.95</v>
      </c>
      <c r="M44" s="88">
        <v>6.75</v>
      </c>
      <c r="N44" s="88"/>
      <c r="O44" s="89"/>
      <c r="P44" s="115">
        <f t="shared" si="8"/>
        <v>6.86</v>
      </c>
      <c r="Q44" s="115" t="str">
        <f t="shared" si="9"/>
        <v xml:space="preserve"> </v>
      </c>
      <c r="R44" s="116">
        <f t="shared" si="10"/>
        <v>14</v>
      </c>
      <c r="S44" s="109">
        <f t="shared" si="11"/>
        <v>3.3333333333332327E-2</v>
      </c>
      <c r="T44" s="212">
        <f t="shared" si="12"/>
        <v>6.9</v>
      </c>
      <c r="U44" s="212">
        <f t="shared" si="13"/>
        <v>6.7</v>
      </c>
      <c r="V44" s="205">
        <f t="shared" si="14"/>
        <v>0.39999999999999947</v>
      </c>
      <c r="W44" s="116" t="str">
        <f t="shared" si="15"/>
        <v>N</v>
      </c>
      <c r="X44" s="89"/>
    </row>
    <row r="45" spans="1:24">
      <c r="A45" s="108">
        <v>12</v>
      </c>
      <c r="B45" s="71"/>
      <c r="C45" s="68" t="s">
        <v>268</v>
      </c>
      <c r="D45" s="68" t="s">
        <v>269</v>
      </c>
      <c r="E45" s="68" t="s">
        <v>179</v>
      </c>
      <c r="F45" s="69"/>
      <c r="G45" s="69"/>
      <c r="H45" s="88">
        <v>0.44</v>
      </c>
      <c r="I45" s="88">
        <v>6.9</v>
      </c>
      <c r="J45" s="88">
        <v>7</v>
      </c>
      <c r="K45" s="88">
        <v>6.85</v>
      </c>
      <c r="L45" s="88">
        <v>6.8</v>
      </c>
      <c r="M45" s="88">
        <v>6.8</v>
      </c>
      <c r="N45" s="88"/>
      <c r="O45" s="89"/>
      <c r="P45" s="115">
        <f t="shared" si="8"/>
        <v>6.85</v>
      </c>
      <c r="Q45" s="115" t="str">
        <f t="shared" si="9"/>
        <v xml:space="preserve"> </v>
      </c>
      <c r="R45" s="116">
        <f t="shared" si="10"/>
        <v>15</v>
      </c>
      <c r="S45" s="109">
        <f t="shared" si="11"/>
        <v>4.9999999999999822E-2</v>
      </c>
      <c r="T45" s="212">
        <f t="shared" si="12"/>
        <v>6.9</v>
      </c>
      <c r="U45" s="212">
        <f t="shared" si="13"/>
        <v>6.8</v>
      </c>
      <c r="V45" s="205">
        <f t="shared" si="14"/>
        <v>0.20000000000000018</v>
      </c>
      <c r="W45" s="116" t="str">
        <f t="shared" si="15"/>
        <v>N</v>
      </c>
      <c r="X45" s="89"/>
    </row>
    <row r="46" spans="1:24">
      <c r="A46" s="108">
        <v>2</v>
      </c>
      <c r="B46" s="71"/>
      <c r="C46" s="68" t="s">
        <v>273</v>
      </c>
      <c r="D46" s="68" t="s">
        <v>274</v>
      </c>
      <c r="E46" s="68" t="s">
        <v>178</v>
      </c>
      <c r="F46" s="69"/>
      <c r="G46" s="69"/>
      <c r="H46" s="88">
        <v>0.43</v>
      </c>
      <c r="I46" s="88">
        <v>6.7</v>
      </c>
      <c r="J46" s="88">
        <v>7.05</v>
      </c>
      <c r="K46" s="88">
        <v>6.85</v>
      </c>
      <c r="L46" s="88">
        <v>6.8</v>
      </c>
      <c r="M46" s="88">
        <v>6.75</v>
      </c>
      <c r="N46" s="88"/>
      <c r="O46" s="89"/>
      <c r="P46" s="115">
        <f t="shared" si="8"/>
        <v>6.8</v>
      </c>
      <c r="Q46" s="115" t="str">
        <f t="shared" si="9"/>
        <v xml:space="preserve"> </v>
      </c>
      <c r="R46" s="116">
        <f t="shared" si="10"/>
        <v>16</v>
      </c>
      <c r="S46" s="109">
        <f t="shared" si="11"/>
        <v>7.4999999999998401E-2</v>
      </c>
      <c r="T46" s="212">
        <f t="shared" si="12"/>
        <v>6.875</v>
      </c>
      <c r="U46" s="212">
        <f t="shared" si="13"/>
        <v>6.7</v>
      </c>
      <c r="V46" s="205">
        <f t="shared" si="14"/>
        <v>0.34999999999999964</v>
      </c>
      <c r="W46" s="116" t="str">
        <f t="shared" si="15"/>
        <v>N</v>
      </c>
      <c r="X46" s="89"/>
    </row>
    <row r="47" spans="1:24">
      <c r="A47" s="108">
        <v>3</v>
      </c>
      <c r="B47" s="71"/>
      <c r="C47" s="68" t="s">
        <v>275</v>
      </c>
      <c r="D47" s="68" t="s">
        <v>161</v>
      </c>
      <c r="E47" s="68" t="s">
        <v>26</v>
      </c>
      <c r="F47" s="69"/>
      <c r="G47" s="69"/>
      <c r="H47" s="88">
        <v>0.52</v>
      </c>
      <c r="I47" s="88">
        <v>6.65</v>
      </c>
      <c r="J47" s="88">
        <v>7.05</v>
      </c>
      <c r="K47" s="88">
        <v>6.7</v>
      </c>
      <c r="L47" s="88">
        <v>6.7</v>
      </c>
      <c r="M47" s="88">
        <v>6.7</v>
      </c>
      <c r="N47" s="88"/>
      <c r="O47" s="89"/>
      <c r="P47" s="115">
        <f t="shared" si="8"/>
        <v>6.7</v>
      </c>
      <c r="Q47" s="115" t="str">
        <f t="shared" si="9"/>
        <v xml:space="preserve"> </v>
      </c>
      <c r="R47" s="116">
        <f t="shared" si="10"/>
        <v>17</v>
      </c>
      <c r="S47" s="109">
        <f t="shared" si="11"/>
        <v>0.15000000000000124</v>
      </c>
      <c r="T47" s="212">
        <f t="shared" si="12"/>
        <v>6.85</v>
      </c>
      <c r="U47" s="212">
        <f t="shared" si="13"/>
        <v>6.65</v>
      </c>
      <c r="V47" s="205">
        <f t="shared" si="14"/>
        <v>0.39999999999999947</v>
      </c>
      <c r="W47" s="116" t="str">
        <f t="shared" si="15"/>
        <v>N</v>
      </c>
      <c r="X47" s="89"/>
    </row>
    <row r="48" spans="1:24">
      <c r="A48" s="108">
        <v>14</v>
      </c>
      <c r="B48" s="71"/>
      <c r="C48" s="68" t="s">
        <v>266</v>
      </c>
      <c r="D48" s="68" t="s">
        <v>271</v>
      </c>
      <c r="E48" s="68" t="s">
        <v>272</v>
      </c>
      <c r="F48" s="69"/>
      <c r="G48" s="69"/>
      <c r="H48" s="88">
        <v>0.59</v>
      </c>
      <c r="I48" s="88">
        <v>6.65</v>
      </c>
      <c r="J48" s="88">
        <v>6.6</v>
      </c>
      <c r="K48" s="88">
        <v>6.75</v>
      </c>
      <c r="L48" s="88">
        <v>6.6</v>
      </c>
      <c r="M48" s="88">
        <v>6.6</v>
      </c>
      <c r="N48" s="88"/>
      <c r="O48" s="89"/>
      <c r="P48" s="115">
        <f t="shared" si="8"/>
        <v>6.61</v>
      </c>
      <c r="Q48" s="115" t="str">
        <f t="shared" si="9"/>
        <v xml:space="preserve"> </v>
      </c>
      <c r="R48" s="116">
        <f t="shared" si="10"/>
        <v>18</v>
      </c>
      <c r="S48" s="109">
        <f t="shared" si="11"/>
        <v>5.8333333333332682E-2</v>
      </c>
      <c r="T48" s="212">
        <f t="shared" si="12"/>
        <v>6.6749999999999998</v>
      </c>
      <c r="U48" s="212">
        <f t="shared" si="13"/>
        <v>6.6</v>
      </c>
      <c r="V48" s="205">
        <f t="shared" si="14"/>
        <v>0.15000000000000036</v>
      </c>
      <c r="W48" s="116" t="str">
        <f t="shared" si="15"/>
        <v>N</v>
      </c>
      <c r="X48" s="89"/>
    </row>
    <row r="49" spans="1:24">
      <c r="A49" s="111"/>
      <c r="B49" s="214"/>
      <c r="C49" s="19"/>
      <c r="D49" s="19"/>
      <c r="E49" s="19"/>
      <c r="F49" s="26"/>
      <c r="G49" s="26"/>
      <c r="T49" s="168"/>
      <c r="U49" s="168"/>
    </row>
    <row r="50" spans="1:24">
      <c r="T50" s="168"/>
      <c r="U50" s="168"/>
    </row>
    <row r="51" spans="1:24" ht="18">
      <c r="A51" s="101" t="s">
        <v>355</v>
      </c>
      <c r="B51" s="213"/>
      <c r="C51" s="95"/>
      <c r="D51" s="96"/>
      <c r="E51" s="96"/>
      <c r="F51" s="102"/>
      <c r="G51" s="97"/>
      <c r="H51" s="76"/>
      <c r="I51" s="76"/>
      <c r="J51" s="76"/>
      <c r="K51" s="76"/>
      <c r="L51" s="76"/>
      <c r="M51" s="76"/>
      <c r="N51" s="76"/>
      <c r="O51" s="77"/>
      <c r="P51" s="98"/>
      <c r="Q51" s="98"/>
      <c r="R51" s="97"/>
      <c r="S51" s="98"/>
      <c r="T51" s="168"/>
      <c r="U51" s="168"/>
      <c r="V51" s="98"/>
      <c r="W51" s="97"/>
      <c r="X51" s="77"/>
    </row>
    <row r="52" spans="1:24" s="106" customFormat="1">
      <c r="A52" s="12" t="s">
        <v>219</v>
      </c>
      <c r="B52" s="70" t="s">
        <v>206</v>
      </c>
      <c r="C52" s="12" t="s">
        <v>2</v>
      </c>
      <c r="D52" s="12" t="s">
        <v>3</v>
      </c>
      <c r="E52" s="12" t="s">
        <v>5</v>
      </c>
      <c r="F52" s="12" t="s">
        <v>4</v>
      </c>
      <c r="G52" s="12" t="s">
        <v>6</v>
      </c>
      <c r="H52" s="80" t="s">
        <v>8</v>
      </c>
      <c r="I52" s="81" t="s">
        <v>15</v>
      </c>
      <c r="J52" s="81" t="s">
        <v>14</v>
      </c>
      <c r="K52" s="81" t="s">
        <v>16</v>
      </c>
      <c r="L52" s="81" t="s">
        <v>17</v>
      </c>
      <c r="M52" s="81" t="s">
        <v>18</v>
      </c>
      <c r="N52" s="81" t="s">
        <v>9</v>
      </c>
      <c r="O52" s="82" t="s">
        <v>10</v>
      </c>
      <c r="P52" s="103" t="s">
        <v>122</v>
      </c>
      <c r="Q52" s="103" t="s">
        <v>122</v>
      </c>
      <c r="R52" s="105" t="s">
        <v>13</v>
      </c>
      <c r="S52" s="103" t="s">
        <v>121</v>
      </c>
      <c r="T52" s="103" t="s">
        <v>229</v>
      </c>
      <c r="U52" s="103" t="s">
        <v>549</v>
      </c>
      <c r="V52" s="103" t="s">
        <v>20</v>
      </c>
      <c r="W52" s="104" t="s">
        <v>19</v>
      </c>
      <c r="X52" s="82" t="s">
        <v>12</v>
      </c>
    </row>
    <row r="53" spans="1:24">
      <c r="A53" s="108">
        <v>1</v>
      </c>
      <c r="B53" s="71"/>
      <c r="C53" s="68" t="s">
        <v>356</v>
      </c>
      <c r="D53" s="68" t="s">
        <v>357</v>
      </c>
      <c r="E53" s="68" t="s">
        <v>26</v>
      </c>
      <c r="F53" s="69"/>
      <c r="G53" s="69"/>
      <c r="H53" s="88">
        <v>0.5</v>
      </c>
      <c r="I53" s="88">
        <v>6.65</v>
      </c>
      <c r="J53" s="88">
        <v>6.85</v>
      </c>
      <c r="K53" s="88">
        <v>7</v>
      </c>
      <c r="L53" s="88">
        <v>6.95</v>
      </c>
      <c r="M53" s="88">
        <v>7.1</v>
      </c>
      <c r="N53" s="88"/>
      <c r="O53" s="89"/>
      <c r="P53" s="115">
        <f>TRUNC(((SUM(I53:M53)-MAX(I53:M53)-MIN(I53:M53))/3),2)-N53</f>
        <v>6.93</v>
      </c>
      <c r="Q53" s="115" t="str">
        <f>IF(G53&gt;0,P53," ")</f>
        <v xml:space="preserve"> </v>
      </c>
      <c r="R53" s="116">
        <f>RANK(P53,$P$53:$P$53,0)</f>
        <v>1</v>
      </c>
      <c r="S53" s="109">
        <f>ABS((SUM(MIN(I53:M53),MAX(I53:M53))/2)-((SUM(I53:M53)-MAX(I53:M53)-MIN(I53:M53))/3))</f>
        <v>5.8333333333332682E-2</v>
      </c>
      <c r="T53" s="212">
        <f>AVERAGE(MIN(I53:M53),MAX(I53:M53))</f>
        <v>6.875</v>
      </c>
      <c r="U53" s="212">
        <f>MIN(I53:M53)</f>
        <v>6.65</v>
      </c>
      <c r="V53" s="205">
        <f>MAX(I53:M53)-MIN(I53:M53)</f>
        <v>0.44999999999999929</v>
      </c>
      <c r="W53" s="116" t="str">
        <f>IF(V53&gt;0.7,"Y","N")</f>
        <v>N</v>
      </c>
      <c r="X53" s="89"/>
    </row>
    <row r="54" spans="1:24">
      <c r="A54" s="206"/>
      <c r="B54" s="214"/>
      <c r="C54" s="19"/>
      <c r="D54" s="19"/>
      <c r="E54" s="19"/>
      <c r="F54" s="26"/>
      <c r="G54" s="26"/>
      <c r="H54" s="207"/>
      <c r="I54" s="207"/>
      <c r="J54" s="207"/>
      <c r="K54" s="207"/>
      <c r="L54" s="207"/>
      <c r="M54" s="207"/>
      <c r="N54" s="207"/>
      <c r="O54" s="208"/>
      <c r="P54" s="209"/>
      <c r="Q54" s="209"/>
      <c r="R54" s="210"/>
      <c r="S54" s="209"/>
      <c r="T54" s="168"/>
      <c r="U54" s="168"/>
      <c r="V54" s="209"/>
      <c r="W54" s="210"/>
      <c r="X54" s="208"/>
    </row>
    <row r="55" spans="1:24" ht="18">
      <c r="A55" s="101" t="s">
        <v>109</v>
      </c>
      <c r="B55" s="213"/>
      <c r="C55" s="95"/>
      <c r="D55" s="96"/>
      <c r="E55" s="96"/>
      <c r="F55" s="102"/>
      <c r="G55" s="97"/>
      <c r="H55" s="76"/>
      <c r="I55" s="76"/>
      <c r="J55" s="76"/>
      <c r="K55" s="76"/>
      <c r="L55" s="76"/>
      <c r="M55" s="76"/>
      <c r="N55" s="76"/>
      <c r="O55" s="77"/>
      <c r="P55" s="98"/>
      <c r="Q55" s="98"/>
      <c r="R55" s="97"/>
      <c r="S55" s="98"/>
      <c r="T55" s="168"/>
      <c r="U55" s="168"/>
      <c r="V55" s="98"/>
      <c r="W55" s="97"/>
      <c r="X55" s="77"/>
    </row>
    <row r="56" spans="1:24" s="106" customFormat="1">
      <c r="A56" s="12" t="s">
        <v>219</v>
      </c>
      <c r="B56" s="70" t="s">
        <v>206</v>
      </c>
      <c r="C56" s="12" t="s">
        <v>2</v>
      </c>
      <c r="D56" s="12" t="s">
        <v>3</v>
      </c>
      <c r="E56" s="12" t="s">
        <v>5</v>
      </c>
      <c r="F56" s="12" t="s">
        <v>4</v>
      </c>
      <c r="G56" s="12" t="s">
        <v>6</v>
      </c>
      <c r="H56" s="80" t="s">
        <v>8</v>
      </c>
      <c r="I56" s="81" t="s">
        <v>15</v>
      </c>
      <c r="J56" s="81" t="s">
        <v>14</v>
      </c>
      <c r="K56" s="81" t="s">
        <v>16</v>
      </c>
      <c r="L56" s="81" t="s">
        <v>17</v>
      </c>
      <c r="M56" s="81" t="s">
        <v>18</v>
      </c>
      <c r="N56" s="81" t="s">
        <v>9</v>
      </c>
      <c r="O56" s="82" t="s">
        <v>10</v>
      </c>
      <c r="P56" s="103" t="s">
        <v>122</v>
      </c>
      <c r="Q56" s="103" t="s">
        <v>122</v>
      </c>
      <c r="R56" s="105" t="s">
        <v>13</v>
      </c>
      <c r="S56" s="103" t="s">
        <v>121</v>
      </c>
      <c r="T56" s="103" t="s">
        <v>229</v>
      </c>
      <c r="U56" s="103" t="s">
        <v>549</v>
      </c>
      <c r="V56" s="103" t="s">
        <v>20</v>
      </c>
      <c r="W56" s="104" t="s">
        <v>19</v>
      </c>
      <c r="X56" s="82" t="s">
        <v>12</v>
      </c>
    </row>
    <row r="57" spans="1:24">
      <c r="A57" s="108">
        <v>2</v>
      </c>
      <c r="B57" s="71"/>
      <c r="C57" s="68" t="s">
        <v>358</v>
      </c>
      <c r="D57" s="68" t="s">
        <v>35</v>
      </c>
      <c r="E57" s="68" t="s">
        <v>46</v>
      </c>
      <c r="F57" s="69"/>
      <c r="G57" s="69" t="s">
        <v>126</v>
      </c>
      <c r="H57" s="88">
        <v>1.05</v>
      </c>
      <c r="I57" s="88">
        <v>6.95</v>
      </c>
      <c r="J57" s="88">
        <v>7</v>
      </c>
      <c r="K57" s="88">
        <v>7</v>
      </c>
      <c r="L57" s="88">
        <v>7</v>
      </c>
      <c r="M57" s="88">
        <v>7</v>
      </c>
      <c r="N57" s="88"/>
      <c r="O57" s="89"/>
      <c r="P57" s="115">
        <f>TRUNC(((SUM(I57:M57)-MAX(I57:M57)-MIN(I57:M57))/3),2)-N57</f>
        <v>7</v>
      </c>
      <c r="Q57" s="115">
        <f>IF(G57&gt;0,P57," ")</f>
        <v>7</v>
      </c>
      <c r="R57" s="116">
        <f>RANK(P57,$P$57:$P$59,0)</f>
        <v>1</v>
      </c>
      <c r="S57" s="109">
        <f>ABS((SUM(MIN(I57:M57),MAX(I57:M57))/2)-((SUM(I57:M57)-MAX(I57:M57)-MIN(I57:M57))/3))</f>
        <v>2.5000000000001243E-2</v>
      </c>
      <c r="T57" s="212">
        <f>AVERAGE(MIN(I57:M57),MAX(I57:M57))</f>
        <v>6.9749999999999996</v>
      </c>
      <c r="U57" s="212">
        <f>MIN(I57:M57)</f>
        <v>6.95</v>
      </c>
      <c r="V57" s="205">
        <f>MAX(I57:M57)-MIN(I57:M57)</f>
        <v>4.9999999999999822E-2</v>
      </c>
      <c r="W57" s="116" t="str">
        <f>IF(V57&gt;0.7,"Y","N")</f>
        <v>N</v>
      </c>
      <c r="X57" s="89"/>
    </row>
    <row r="58" spans="1:24">
      <c r="A58" s="108">
        <v>3</v>
      </c>
      <c r="B58" s="71"/>
      <c r="C58" s="68" t="s">
        <v>306</v>
      </c>
      <c r="D58" s="68" t="s">
        <v>325</v>
      </c>
      <c r="E58" s="68" t="s">
        <v>247</v>
      </c>
      <c r="F58" s="69"/>
      <c r="G58" s="69" t="s">
        <v>125</v>
      </c>
      <c r="H58" s="88">
        <v>1.02</v>
      </c>
      <c r="I58" s="88">
        <v>6.95</v>
      </c>
      <c r="J58" s="88">
        <v>7</v>
      </c>
      <c r="K58" s="88">
        <v>6.95</v>
      </c>
      <c r="L58" s="88">
        <v>6.85</v>
      </c>
      <c r="M58" s="88">
        <v>6.95</v>
      </c>
      <c r="N58" s="88"/>
      <c r="O58" s="89"/>
      <c r="P58" s="115">
        <f>TRUNC(((SUM(I58:M58)-MAX(I58:M58)-MIN(I58:M58))/3),2)-N58</f>
        <v>6.95</v>
      </c>
      <c r="Q58" s="115">
        <f>IF(G58&gt;0,P58," ")</f>
        <v>6.95</v>
      </c>
      <c r="R58" s="116">
        <f>RANK(P58,$P$57:$P$59,0)</f>
        <v>2</v>
      </c>
      <c r="S58" s="109">
        <f>ABS((SUM(MIN(I58:M58),MAX(I58:M58))/2)-((SUM(I58:M58)-MAX(I58:M58)-MIN(I58:M58))/3))</f>
        <v>2.5000000000000355E-2</v>
      </c>
      <c r="T58" s="212">
        <f>AVERAGE(MIN(I58:M58),MAX(I58:M58))</f>
        <v>6.9249999999999998</v>
      </c>
      <c r="U58" s="212">
        <f>MIN(I58:M58)</f>
        <v>6.85</v>
      </c>
      <c r="V58" s="205">
        <f>MAX(I58:M58)-MIN(I58:M58)</f>
        <v>0.15000000000000036</v>
      </c>
      <c r="W58" s="116" t="str">
        <f>IF(V58&gt;0.7,"Y","N")</f>
        <v>N</v>
      </c>
      <c r="X58" s="89"/>
    </row>
    <row r="59" spans="1:24">
      <c r="A59" s="108">
        <v>1</v>
      </c>
      <c r="B59" s="71"/>
      <c r="C59" s="68" t="s">
        <v>258</v>
      </c>
      <c r="D59" s="68" t="s">
        <v>259</v>
      </c>
      <c r="E59" s="68" t="s">
        <v>254</v>
      </c>
      <c r="F59" s="69"/>
      <c r="G59" s="69"/>
      <c r="H59" s="88">
        <v>0.59</v>
      </c>
      <c r="I59" s="88">
        <v>6.8</v>
      </c>
      <c r="J59" s="88">
        <v>6.8</v>
      </c>
      <c r="K59" s="88">
        <v>6.8</v>
      </c>
      <c r="L59" s="88">
        <v>6.8</v>
      </c>
      <c r="M59" s="88">
        <v>6.8</v>
      </c>
      <c r="N59" s="88"/>
      <c r="O59" s="89"/>
      <c r="P59" s="115">
        <f>TRUNC(((SUM(I59:M59)-MAX(I59:M59)-MIN(I59:M59))/3),2)-N59</f>
        <v>6.8</v>
      </c>
      <c r="Q59" s="115" t="str">
        <f>IF(G59&gt;0,P59," ")</f>
        <v xml:space="preserve"> </v>
      </c>
      <c r="R59" s="116">
        <f>RANK(P59,$P$57:$P$59,0)</f>
        <v>3</v>
      </c>
      <c r="S59" s="109">
        <f>ABS((SUM(MIN(I59:M59),MAX(I59:M59))/2)-((SUM(I59:M59)-MAX(I59:M59)-MIN(I59:M59))/3))</f>
        <v>0</v>
      </c>
      <c r="T59" s="212">
        <f>AVERAGE(MIN(I59:M59),MAX(I59:M59))</f>
        <v>6.8</v>
      </c>
      <c r="U59" s="212">
        <f>MIN(I59:M59)</f>
        <v>6.8</v>
      </c>
      <c r="V59" s="205">
        <f>MAX(I59:M59)-MIN(I59:M59)</f>
        <v>0</v>
      </c>
      <c r="W59" s="116" t="str">
        <f>IF(V59&gt;0.7,"Y","N")</f>
        <v>N</v>
      </c>
      <c r="X59" s="89"/>
    </row>
    <row r="60" spans="1:24">
      <c r="A60" s="206"/>
      <c r="B60" s="214"/>
      <c r="C60" s="19"/>
      <c r="D60" s="19"/>
      <c r="E60" s="19"/>
      <c r="F60" s="26"/>
      <c r="G60" s="26"/>
      <c r="H60" s="207"/>
      <c r="I60" s="207"/>
      <c r="J60" s="207"/>
      <c r="K60" s="207"/>
      <c r="L60" s="207"/>
      <c r="M60" s="207"/>
      <c r="N60" s="207"/>
      <c r="O60" s="208"/>
      <c r="P60" s="209"/>
      <c r="Q60" s="209"/>
      <c r="R60" s="210"/>
      <c r="S60" s="209"/>
      <c r="T60" s="168"/>
      <c r="U60" s="168"/>
      <c r="V60" s="209"/>
      <c r="W60" s="210"/>
      <c r="X60" s="208"/>
    </row>
    <row r="61" spans="1:24">
      <c r="A61" s="206"/>
      <c r="B61" s="214"/>
      <c r="C61" s="19"/>
      <c r="D61" s="19"/>
      <c r="E61" s="19"/>
      <c r="F61" s="26"/>
      <c r="G61" s="26"/>
      <c r="H61" s="207"/>
      <c r="I61" s="207"/>
      <c r="J61" s="207"/>
      <c r="K61" s="207"/>
      <c r="L61" s="207"/>
      <c r="M61" s="207"/>
      <c r="N61" s="207"/>
      <c r="O61" s="208"/>
      <c r="P61" s="209"/>
      <c r="Q61" s="209"/>
      <c r="R61" s="210"/>
      <c r="S61" s="209"/>
      <c r="T61" s="168"/>
      <c r="U61" s="168"/>
      <c r="V61" s="209"/>
      <c r="W61" s="210"/>
      <c r="X61" s="208"/>
    </row>
    <row r="62" spans="1:24" ht="18">
      <c r="A62" s="101" t="s">
        <v>110</v>
      </c>
      <c r="B62" s="213"/>
      <c r="C62" s="95"/>
      <c r="D62" s="96"/>
      <c r="E62" s="96"/>
      <c r="F62" s="102"/>
      <c r="G62" s="97"/>
      <c r="H62" s="76"/>
      <c r="I62" s="76"/>
      <c r="J62" s="76"/>
      <c r="K62" s="76"/>
      <c r="L62" s="76"/>
      <c r="M62" s="76"/>
      <c r="N62" s="76"/>
      <c r="O62" s="77"/>
      <c r="P62" s="98"/>
      <c r="Q62" s="98"/>
      <c r="R62" s="97"/>
      <c r="S62" s="98"/>
      <c r="T62" s="168"/>
      <c r="U62" s="168"/>
      <c r="V62" s="98"/>
      <c r="W62" s="97"/>
      <c r="X62" s="77"/>
    </row>
    <row r="63" spans="1:24" s="106" customFormat="1">
      <c r="A63" s="12" t="s">
        <v>219</v>
      </c>
      <c r="B63" s="70" t="s">
        <v>206</v>
      </c>
      <c r="C63" s="12" t="s">
        <v>2</v>
      </c>
      <c r="D63" s="12" t="s">
        <v>3</v>
      </c>
      <c r="E63" s="12" t="s">
        <v>5</v>
      </c>
      <c r="F63" s="12" t="s">
        <v>4</v>
      </c>
      <c r="G63" s="12" t="s">
        <v>6</v>
      </c>
      <c r="H63" s="80" t="s">
        <v>8</v>
      </c>
      <c r="I63" s="81" t="s">
        <v>15</v>
      </c>
      <c r="J63" s="81" t="s">
        <v>14</v>
      </c>
      <c r="K63" s="81" t="s">
        <v>16</v>
      </c>
      <c r="L63" s="81" t="s">
        <v>17</v>
      </c>
      <c r="M63" s="81" t="s">
        <v>18</v>
      </c>
      <c r="N63" s="81" t="s">
        <v>9</v>
      </c>
      <c r="O63" s="82" t="s">
        <v>10</v>
      </c>
      <c r="P63" s="103" t="s">
        <v>122</v>
      </c>
      <c r="Q63" s="103" t="s">
        <v>122</v>
      </c>
      <c r="R63" s="105" t="s">
        <v>13</v>
      </c>
      <c r="S63" s="103" t="s">
        <v>121</v>
      </c>
      <c r="T63" s="103" t="s">
        <v>229</v>
      </c>
      <c r="U63" s="103" t="s">
        <v>549</v>
      </c>
      <c r="V63" s="103" t="s">
        <v>20</v>
      </c>
      <c r="W63" s="104" t="s">
        <v>19</v>
      </c>
      <c r="X63" s="82" t="s">
        <v>12</v>
      </c>
    </row>
    <row r="64" spans="1:24">
      <c r="A64" s="108">
        <v>2</v>
      </c>
      <c r="B64" s="71"/>
      <c r="C64" s="68" t="s">
        <v>266</v>
      </c>
      <c r="D64" s="68" t="s">
        <v>359</v>
      </c>
      <c r="E64" s="68" t="s">
        <v>179</v>
      </c>
      <c r="F64" s="69"/>
      <c r="G64" s="69"/>
      <c r="H64" s="88">
        <v>1.4</v>
      </c>
      <c r="I64" s="88">
        <v>7.1</v>
      </c>
      <c r="J64" s="88">
        <v>7.2</v>
      </c>
      <c r="K64" s="88">
        <v>7.2</v>
      </c>
      <c r="L64" s="88">
        <v>7.05</v>
      </c>
      <c r="M64" s="88">
        <v>6.85</v>
      </c>
      <c r="N64" s="88"/>
      <c r="O64" s="89"/>
      <c r="P64" s="115">
        <f>TRUNC(((SUM(I64:M64)-MAX(I64:M64)-MIN(I64:M64))/3),2)-N64</f>
        <v>7.11</v>
      </c>
      <c r="Q64" s="115" t="str">
        <f>IF(G64&gt;0,P64," ")</f>
        <v xml:space="preserve"> </v>
      </c>
      <c r="R64" s="116">
        <f>RANK(P64,$P$64:$P$67,0)</f>
        <v>1</v>
      </c>
      <c r="S64" s="109">
        <f>ABS((SUM(MIN(I64:M64),MAX(I64:M64))/2)-((SUM(I64:M64)-MAX(I64:M64)-MIN(I64:M64))/3))</f>
        <v>9.1666666666666785E-2</v>
      </c>
      <c r="T64" s="212">
        <f>AVERAGE(MIN(I64:M64),MAX(I64:M64))</f>
        <v>7.0250000000000004</v>
      </c>
      <c r="U64" s="212">
        <f>MIN(I64:M64)</f>
        <v>6.85</v>
      </c>
      <c r="V64" s="205">
        <f>MAX(I64:M64)-MIN(I64:M64)</f>
        <v>0.35000000000000053</v>
      </c>
      <c r="W64" s="116" t="str">
        <f>IF(V64&gt;0.7,"Y","N")</f>
        <v>N</v>
      </c>
      <c r="X64" s="89"/>
    </row>
    <row r="65" spans="1:24">
      <c r="A65" s="108">
        <v>3</v>
      </c>
      <c r="B65" s="71"/>
      <c r="C65" s="68" t="s">
        <v>177</v>
      </c>
      <c r="D65" s="68" t="s">
        <v>348</v>
      </c>
      <c r="E65" s="68" t="s">
        <v>254</v>
      </c>
      <c r="F65" s="69"/>
      <c r="G65" s="69"/>
      <c r="H65" s="88">
        <v>0.51</v>
      </c>
      <c r="I65" s="88">
        <v>7.1</v>
      </c>
      <c r="J65" s="88">
        <v>7.15</v>
      </c>
      <c r="K65" s="88">
        <v>7</v>
      </c>
      <c r="L65" s="88">
        <v>7</v>
      </c>
      <c r="M65" s="88">
        <v>7.05</v>
      </c>
      <c r="N65" s="88"/>
      <c r="O65" s="89"/>
      <c r="P65" s="115">
        <f>TRUNC(((SUM(I65:M65)-MAX(I65:M65)-MIN(I65:M65))/3),2)-N65</f>
        <v>7.05</v>
      </c>
      <c r="Q65" s="115" t="str">
        <f>IF(G65&gt;0,P65," ")</f>
        <v xml:space="preserve"> </v>
      </c>
      <c r="R65" s="116">
        <f>RANK(P65,$P$64:$P$67,0)</f>
        <v>2</v>
      </c>
      <c r="S65" s="109">
        <f>ABS((SUM(MIN(I65:M65),MAX(I65:M65))/2)-((SUM(I65:M65)-MAX(I65:M65)-MIN(I65:M65))/3))</f>
        <v>2.5000000000000355E-2</v>
      </c>
      <c r="T65" s="212">
        <f>AVERAGE(MIN(I65:M65),MAX(I65:M65))</f>
        <v>7.0750000000000002</v>
      </c>
      <c r="U65" s="212">
        <f>MIN(I65:M65)</f>
        <v>7</v>
      </c>
      <c r="V65" s="205">
        <f>MAX(I65:M65)-MIN(I65:M65)</f>
        <v>0.15000000000000036</v>
      </c>
      <c r="W65" s="116" t="str">
        <f>IF(V65&gt;0.7,"Y","N")</f>
        <v>N</v>
      </c>
      <c r="X65" s="89"/>
    </row>
    <row r="66" spans="1:24">
      <c r="A66" s="108">
        <v>1</v>
      </c>
      <c r="B66" s="71"/>
      <c r="C66" s="68" t="s">
        <v>361</v>
      </c>
      <c r="D66" s="68" t="s">
        <v>347</v>
      </c>
      <c r="E66" s="68" t="s">
        <v>254</v>
      </c>
      <c r="F66" s="69"/>
      <c r="G66" s="69"/>
      <c r="H66" s="88">
        <v>0.56999999999999995</v>
      </c>
      <c r="I66" s="88">
        <v>7</v>
      </c>
      <c r="J66" s="88">
        <v>7.1</v>
      </c>
      <c r="K66" s="88">
        <v>6.95</v>
      </c>
      <c r="L66" s="88">
        <v>6.95</v>
      </c>
      <c r="M66" s="88">
        <v>6.65</v>
      </c>
      <c r="N66" s="88"/>
      <c r="O66" s="89"/>
      <c r="P66" s="115">
        <f>TRUNC(((SUM(I66:M66)-MAX(I66:M66)-MIN(I66:M66))/3),2)-N66</f>
        <v>6.96</v>
      </c>
      <c r="Q66" s="115" t="str">
        <f>IF(G66&gt;0,P66," ")</f>
        <v xml:space="preserve"> </v>
      </c>
      <c r="R66" s="116">
        <f>RANK(P66,$P$64:$P$67,0)</f>
        <v>3</v>
      </c>
      <c r="S66" s="109">
        <f>ABS((SUM(MIN(I66:M66),MAX(I66:M66))/2)-((SUM(I66:M66)-MAX(I66:M66)-MIN(I66:M66))/3))</f>
        <v>9.1666666666665897E-2</v>
      </c>
      <c r="T66" s="212">
        <f>AVERAGE(MIN(I66:M66),MAX(I66:M66))</f>
        <v>6.875</v>
      </c>
      <c r="U66" s="212">
        <f>MIN(I66:M66)</f>
        <v>6.65</v>
      </c>
      <c r="V66" s="205">
        <f>MAX(I66:M66)-MIN(I66:M66)</f>
        <v>0.44999999999999929</v>
      </c>
      <c r="W66" s="116" t="str">
        <f>IF(V66&gt;0.7,"Y","N")</f>
        <v>N</v>
      </c>
      <c r="X66" s="89"/>
    </row>
    <row r="67" spans="1:24">
      <c r="A67" s="108">
        <v>4</v>
      </c>
      <c r="B67" s="71"/>
      <c r="C67" s="68" t="s">
        <v>360</v>
      </c>
      <c r="D67" s="68" t="s">
        <v>265</v>
      </c>
      <c r="E67" s="68" t="s">
        <v>46</v>
      </c>
      <c r="F67" s="69"/>
      <c r="G67" s="69"/>
      <c r="H67" s="88">
        <v>1.02</v>
      </c>
      <c r="I67" s="88">
        <v>6.85</v>
      </c>
      <c r="J67" s="88">
        <v>6.85</v>
      </c>
      <c r="K67" s="88">
        <v>6.75</v>
      </c>
      <c r="L67" s="88">
        <v>6.85</v>
      </c>
      <c r="M67" s="88">
        <v>6.75</v>
      </c>
      <c r="N67" s="88"/>
      <c r="O67" s="89"/>
      <c r="P67" s="115">
        <f>TRUNC(((SUM(I67:M67)-MAX(I67:M67)-MIN(I67:M67))/3),2)-N67</f>
        <v>6.81</v>
      </c>
      <c r="Q67" s="115" t="str">
        <f>IF(G67&gt;0,P67," ")</f>
        <v xml:space="preserve"> </v>
      </c>
      <c r="R67" s="116">
        <f>RANK(P67,$P$64:$P$67,0)</f>
        <v>4</v>
      </c>
      <c r="S67" s="109">
        <f>ABS((SUM(MIN(I67:M67),MAX(I67:M67))/2)-((SUM(I67:M67)-MAX(I67:M67)-MIN(I67:M67))/3))</f>
        <v>1.6666666666665719E-2</v>
      </c>
      <c r="T67" s="212">
        <f>AVERAGE(MIN(I67:M67),MAX(I67:M67))</f>
        <v>6.8</v>
      </c>
      <c r="U67" s="212">
        <f>MIN(I67:M67)</f>
        <v>6.75</v>
      </c>
      <c r="V67" s="205">
        <f>MAX(I67:M67)-MIN(I67:M67)</f>
        <v>9.9999999999999645E-2</v>
      </c>
      <c r="W67" s="116" t="str">
        <f>IF(V67&gt;0.7,"Y","N")</f>
        <v>N</v>
      </c>
      <c r="X67" s="89"/>
    </row>
    <row r="68" spans="1:24">
      <c r="T68" s="168"/>
      <c r="U68" s="168"/>
    </row>
    <row r="69" spans="1:24">
      <c r="T69" s="168"/>
      <c r="U69" s="168"/>
    </row>
    <row r="70" spans="1:24" ht="18">
      <c r="A70" s="101" t="s">
        <v>362</v>
      </c>
      <c r="B70" s="213"/>
      <c r="C70" s="95"/>
      <c r="D70" s="96"/>
      <c r="E70" s="96"/>
      <c r="F70" s="102"/>
      <c r="G70" s="97"/>
      <c r="H70" s="76"/>
      <c r="I70" s="76"/>
      <c r="J70" s="76"/>
      <c r="K70" s="76"/>
      <c r="L70" s="76"/>
      <c r="M70" s="76"/>
      <c r="N70" s="76"/>
      <c r="O70" s="77"/>
      <c r="P70" s="98"/>
      <c r="Q70" s="98"/>
      <c r="R70" s="97"/>
      <c r="S70" s="98"/>
      <c r="T70" s="168"/>
      <c r="U70" s="168"/>
      <c r="V70" s="98"/>
      <c r="W70" s="97"/>
      <c r="X70" s="77"/>
    </row>
    <row r="71" spans="1:24" s="106" customFormat="1">
      <c r="A71" s="12" t="s">
        <v>219</v>
      </c>
      <c r="B71" s="70" t="s">
        <v>206</v>
      </c>
      <c r="C71" s="12" t="s">
        <v>2</v>
      </c>
      <c r="D71" s="12" t="s">
        <v>3</v>
      </c>
      <c r="E71" s="12" t="s">
        <v>5</v>
      </c>
      <c r="F71" s="12" t="s">
        <v>4</v>
      </c>
      <c r="G71" s="12" t="s">
        <v>6</v>
      </c>
      <c r="H71" s="80" t="s">
        <v>8</v>
      </c>
      <c r="I71" s="81" t="s">
        <v>15</v>
      </c>
      <c r="J71" s="81" t="s">
        <v>14</v>
      </c>
      <c r="K71" s="81" t="s">
        <v>16</v>
      </c>
      <c r="L71" s="81" t="s">
        <v>17</v>
      </c>
      <c r="M71" s="81" t="s">
        <v>18</v>
      </c>
      <c r="N71" s="81" t="s">
        <v>9</v>
      </c>
      <c r="O71" s="82" t="s">
        <v>10</v>
      </c>
      <c r="P71" s="103" t="s">
        <v>122</v>
      </c>
      <c r="Q71" s="103" t="s">
        <v>122</v>
      </c>
      <c r="R71" s="105" t="s">
        <v>13</v>
      </c>
      <c r="S71" s="103" t="s">
        <v>121</v>
      </c>
      <c r="T71" s="103" t="s">
        <v>229</v>
      </c>
      <c r="U71" s="103" t="s">
        <v>549</v>
      </c>
      <c r="V71" s="103" t="s">
        <v>20</v>
      </c>
      <c r="W71" s="104" t="s">
        <v>19</v>
      </c>
      <c r="X71" s="82" t="s">
        <v>12</v>
      </c>
    </row>
    <row r="72" spans="1:24">
      <c r="A72" s="108">
        <v>1</v>
      </c>
      <c r="B72" s="71"/>
      <c r="C72" s="68" t="s">
        <v>235</v>
      </c>
      <c r="D72" s="68" t="s">
        <v>201</v>
      </c>
      <c r="E72" s="68" t="s">
        <v>254</v>
      </c>
      <c r="F72" s="69"/>
      <c r="G72" s="69"/>
      <c r="H72" s="88">
        <v>0.56999999999999995</v>
      </c>
      <c r="I72" s="88">
        <v>6.8</v>
      </c>
      <c r="J72" s="88">
        <v>6.7</v>
      </c>
      <c r="K72" s="88">
        <v>6.5</v>
      </c>
      <c r="L72" s="88">
        <v>6.8</v>
      </c>
      <c r="M72" s="88">
        <v>6.8</v>
      </c>
      <c r="N72" s="88"/>
      <c r="O72" s="89"/>
      <c r="P72" s="115">
        <f>TRUNC(((SUM(I72:M72)-MAX(I72:M72)-MIN(I72:M72))/3),2)-N72</f>
        <v>6.76</v>
      </c>
      <c r="Q72" s="115"/>
      <c r="R72" s="116">
        <f>RANK(P72,$P$72:$P$72,0)</f>
        <v>1</v>
      </c>
      <c r="S72" s="109">
        <f>ABS((SUM(MIN(I72:M72),MAX(I72:M72))/2)-((SUM(I72:M72)-MAX(I72:M72)-MIN(I72:M72))/3))</f>
        <v>0.11666666666666625</v>
      </c>
      <c r="T72" s="212">
        <f>AVERAGE(MIN(I72:M72),MAX(I72:M72))</f>
        <v>6.65</v>
      </c>
      <c r="U72" s="212">
        <f>MIN(I72:M72)</f>
        <v>6.5</v>
      </c>
      <c r="V72" s="205">
        <f>MAX(I72:M72)-MIN(I72:M72)</f>
        <v>0.29999999999999982</v>
      </c>
      <c r="W72" s="116" t="str">
        <f>IF(V72&gt;0.7,"Y","N")</f>
        <v>N</v>
      </c>
      <c r="X72" s="89"/>
    </row>
    <row r="73" spans="1:24">
      <c r="T73" s="168"/>
      <c r="U73" s="168"/>
    </row>
    <row r="74" spans="1:24">
      <c r="T74" s="168"/>
      <c r="U74" s="168"/>
    </row>
    <row r="75" spans="1:24" ht="18">
      <c r="A75" s="101" t="s">
        <v>106</v>
      </c>
      <c r="B75" s="213"/>
      <c r="C75" s="95"/>
      <c r="D75" s="96"/>
      <c r="E75" s="96"/>
      <c r="F75" s="102"/>
      <c r="G75" s="97"/>
      <c r="H75" s="76"/>
      <c r="I75" s="76"/>
      <c r="J75" s="76"/>
      <c r="K75" s="76"/>
      <c r="L75" s="76"/>
      <c r="M75" s="76"/>
      <c r="N75" s="76"/>
      <c r="O75" s="77"/>
      <c r="P75" s="98"/>
      <c r="Q75" s="98"/>
      <c r="R75" s="97"/>
      <c r="S75" s="98"/>
      <c r="T75" s="168"/>
      <c r="U75" s="168"/>
      <c r="V75" s="98"/>
      <c r="W75" s="97"/>
      <c r="X75" s="77"/>
    </row>
    <row r="76" spans="1:24" s="106" customFormat="1">
      <c r="A76" s="12" t="s">
        <v>219</v>
      </c>
      <c r="B76" s="70" t="s">
        <v>206</v>
      </c>
      <c r="C76" s="12" t="s">
        <v>2</v>
      </c>
      <c r="D76" s="12" t="s">
        <v>3</v>
      </c>
      <c r="E76" s="12" t="s">
        <v>5</v>
      </c>
      <c r="F76" s="12" t="s">
        <v>4</v>
      </c>
      <c r="G76" s="12" t="s">
        <v>6</v>
      </c>
      <c r="H76" s="80" t="s">
        <v>8</v>
      </c>
      <c r="I76" s="81" t="s">
        <v>15</v>
      </c>
      <c r="J76" s="81" t="s">
        <v>14</v>
      </c>
      <c r="K76" s="81" t="s">
        <v>16</v>
      </c>
      <c r="L76" s="81" t="s">
        <v>17</v>
      </c>
      <c r="M76" s="81" t="s">
        <v>18</v>
      </c>
      <c r="N76" s="81" t="s">
        <v>9</v>
      </c>
      <c r="O76" s="82" t="s">
        <v>10</v>
      </c>
      <c r="P76" s="103" t="s">
        <v>122</v>
      </c>
      <c r="Q76" s="103" t="s">
        <v>122</v>
      </c>
      <c r="R76" s="105" t="s">
        <v>13</v>
      </c>
      <c r="S76" s="103" t="s">
        <v>121</v>
      </c>
      <c r="T76" s="103" t="s">
        <v>229</v>
      </c>
      <c r="U76" s="103" t="s">
        <v>549</v>
      </c>
      <c r="V76" s="103" t="s">
        <v>20</v>
      </c>
      <c r="W76" s="104" t="s">
        <v>19</v>
      </c>
      <c r="X76" s="82" t="s">
        <v>12</v>
      </c>
    </row>
    <row r="77" spans="1:24">
      <c r="A77" s="108">
        <v>4</v>
      </c>
      <c r="B77" s="71"/>
      <c r="C77" s="68" t="s">
        <v>364</v>
      </c>
      <c r="D77" s="68" t="s">
        <v>71</v>
      </c>
      <c r="E77" s="68" t="s">
        <v>80</v>
      </c>
      <c r="F77" s="69"/>
      <c r="G77" s="69" t="s">
        <v>125</v>
      </c>
      <c r="H77" s="88">
        <v>0.35</v>
      </c>
      <c r="I77" s="88">
        <v>7.15</v>
      </c>
      <c r="J77" s="88">
        <v>7.25</v>
      </c>
      <c r="K77" s="88">
        <v>7.45</v>
      </c>
      <c r="L77" s="88">
        <v>7.2</v>
      </c>
      <c r="M77" s="88">
        <v>7.35</v>
      </c>
      <c r="N77" s="88"/>
      <c r="O77" s="89"/>
      <c r="P77" s="115">
        <f>TRUNC(((SUM(I77:M77)-MAX(I77:M77)-MIN(I77:M77))/3),2)-N77</f>
        <v>7.26</v>
      </c>
      <c r="Q77" s="115">
        <f>IF(G77&gt;0,P77," ")</f>
        <v>7.26</v>
      </c>
      <c r="R77" s="116">
        <f>RANK(P77,$P$77:$P$80,0)</f>
        <v>1</v>
      </c>
      <c r="S77" s="109">
        <f>ABS((SUM(MIN(I77:M77),MAX(I77:M77))/2)-((SUM(I77:M77)-MAX(I77:M77)-MIN(I77:M77))/3))</f>
        <v>3.3333333333334991E-2</v>
      </c>
      <c r="T77" s="212">
        <f>AVERAGE(MIN(I77:M77),MAX(I77:M77))</f>
        <v>7.3000000000000007</v>
      </c>
      <c r="U77" s="212">
        <f>MIN(I77:M77)</f>
        <v>7.15</v>
      </c>
      <c r="V77" s="205">
        <f>MAX(I77:M77)-MIN(I77:M77)</f>
        <v>0.29999999999999982</v>
      </c>
      <c r="W77" s="116" t="str">
        <f>IF(V77&gt;0.7,"Y","N")</f>
        <v>N</v>
      </c>
      <c r="X77" s="89"/>
    </row>
    <row r="78" spans="1:24">
      <c r="A78" s="108">
        <v>3</v>
      </c>
      <c r="B78" s="71"/>
      <c r="C78" s="68" t="s">
        <v>363</v>
      </c>
      <c r="D78" s="68" t="s">
        <v>71</v>
      </c>
      <c r="E78" s="68" t="s">
        <v>180</v>
      </c>
      <c r="F78" s="69"/>
      <c r="G78" s="69"/>
      <c r="H78" s="88">
        <v>0.56000000000000005</v>
      </c>
      <c r="I78" s="88">
        <v>7.15</v>
      </c>
      <c r="J78" s="88">
        <v>7.15</v>
      </c>
      <c r="K78" s="88">
        <v>7.25</v>
      </c>
      <c r="L78" s="88">
        <v>7.1</v>
      </c>
      <c r="M78" s="88">
        <v>7.3</v>
      </c>
      <c r="N78" s="88"/>
      <c r="O78" s="89"/>
      <c r="P78" s="115">
        <f>TRUNC(((SUM(I78:M78)-MAX(I78:M78)-MIN(I78:M78))/3),2)-N78</f>
        <v>7.18</v>
      </c>
      <c r="Q78" s="115" t="str">
        <f>IF(G78&gt;0,P78," ")</f>
        <v xml:space="preserve"> </v>
      </c>
      <c r="R78" s="116">
        <f>RANK(P78,$P$77:$P$80,0)</f>
        <v>2</v>
      </c>
      <c r="S78" s="109">
        <f>ABS((SUM(MIN(I78:M78),MAX(I78:M78))/2)-((SUM(I78:M78)-MAX(I78:M78)-MIN(I78:M78))/3))</f>
        <v>1.6666666666666607E-2</v>
      </c>
      <c r="T78" s="212">
        <f>AVERAGE(MIN(I78:M78),MAX(I78:M78))</f>
        <v>7.1999999999999993</v>
      </c>
      <c r="U78" s="212">
        <f>MIN(I78:M78)</f>
        <v>7.1</v>
      </c>
      <c r="V78" s="205">
        <f>MAX(I78:M78)-MIN(I78:M78)</f>
        <v>0.20000000000000018</v>
      </c>
      <c r="W78" s="116" t="str">
        <f>IF(V78&gt;0.7,"Y","N")</f>
        <v>N</v>
      </c>
      <c r="X78" s="89"/>
    </row>
    <row r="79" spans="1:24">
      <c r="A79" s="108">
        <v>1</v>
      </c>
      <c r="B79" s="71"/>
      <c r="C79" s="68" t="s">
        <v>296</v>
      </c>
      <c r="D79" s="68" t="s">
        <v>297</v>
      </c>
      <c r="E79" s="68" t="s">
        <v>46</v>
      </c>
      <c r="F79" s="69"/>
      <c r="G79" s="69" t="s">
        <v>124</v>
      </c>
      <c r="H79" s="88">
        <v>0.55000000000000004</v>
      </c>
      <c r="I79" s="88">
        <v>7.1</v>
      </c>
      <c r="J79" s="88">
        <v>7.1</v>
      </c>
      <c r="K79" s="88">
        <v>6.85</v>
      </c>
      <c r="L79" s="88">
        <v>7</v>
      </c>
      <c r="M79" s="88">
        <v>7.05</v>
      </c>
      <c r="N79" s="88"/>
      <c r="O79" s="89"/>
      <c r="P79" s="115">
        <f>TRUNC(((SUM(I79:M79)-MAX(I79:M79)-MIN(I79:M79))/3),2)-N79</f>
        <v>7.05</v>
      </c>
      <c r="Q79" s="115">
        <f>IF(G79&gt;0,P79," ")</f>
        <v>7.05</v>
      </c>
      <c r="R79" s="116">
        <f>RANK(P79,$P$77:$P$80,0)</f>
        <v>3</v>
      </c>
      <c r="S79" s="109">
        <f>ABS((SUM(MIN(I79:M79),MAX(I79:M79))/2)-((SUM(I79:M79)-MAX(I79:M79)-MIN(I79:M79))/3))</f>
        <v>7.4999999999997513E-2</v>
      </c>
      <c r="T79" s="212">
        <f>AVERAGE(MIN(I79:M79),MAX(I79:M79))</f>
        <v>6.9749999999999996</v>
      </c>
      <c r="U79" s="212">
        <f>MIN(I79:M79)</f>
        <v>6.85</v>
      </c>
      <c r="V79" s="205">
        <f>MAX(I79:M79)-MIN(I79:M79)</f>
        <v>0.25</v>
      </c>
      <c r="W79" s="116" t="str">
        <f>IF(V79&gt;0.7,"Y","N")</f>
        <v>N</v>
      </c>
      <c r="X79" s="89"/>
    </row>
    <row r="80" spans="1:24">
      <c r="A80" s="108">
        <v>2</v>
      </c>
      <c r="B80" s="71"/>
      <c r="C80" s="68" t="s">
        <v>365</v>
      </c>
      <c r="D80" s="68" t="s">
        <v>366</v>
      </c>
      <c r="E80" s="68" t="s">
        <v>80</v>
      </c>
      <c r="F80" s="69"/>
      <c r="G80" s="69"/>
      <c r="H80" s="88">
        <v>0.43</v>
      </c>
      <c r="I80" s="88">
        <v>7.05</v>
      </c>
      <c r="J80" s="88">
        <v>7</v>
      </c>
      <c r="K80" s="88">
        <v>7.05</v>
      </c>
      <c r="L80" s="88">
        <v>6.9</v>
      </c>
      <c r="M80" s="88">
        <v>7.1</v>
      </c>
      <c r="N80" s="88"/>
      <c r="O80" s="89"/>
      <c r="P80" s="115">
        <f>TRUNC(((SUM(I80:M80)-MAX(I80:M80)-MIN(I80:M80))/3),2)-N80</f>
        <v>7.03</v>
      </c>
      <c r="Q80" s="115" t="str">
        <f>IF(G80&gt;0,P80," ")</f>
        <v xml:space="preserve"> </v>
      </c>
      <c r="R80" s="116">
        <f>RANK(P80,$P$77:$P$80,0)</f>
        <v>4</v>
      </c>
      <c r="S80" s="109">
        <f>ABS((SUM(MIN(I80:M80),MAX(I80:M80))/2)-((SUM(I80:M80)-MAX(I80:M80)-MIN(I80:M80))/3))</f>
        <v>3.3333333333334103E-2</v>
      </c>
      <c r="T80" s="212">
        <f>AVERAGE(MIN(I80:M80),MAX(I80:M80))</f>
        <v>7</v>
      </c>
      <c r="U80" s="212">
        <f>MIN(I80:M80)</f>
        <v>6.9</v>
      </c>
      <c r="V80" s="205">
        <f>MAX(I80:M80)-MIN(I80:M80)</f>
        <v>0.19999999999999929</v>
      </c>
      <c r="W80" s="116" t="str">
        <f>IF(V80&gt;0.7,"Y","N")</f>
        <v>N</v>
      </c>
      <c r="X80" s="89"/>
    </row>
    <row r="81" spans="1:24">
      <c r="T81" s="168"/>
      <c r="U81" s="168"/>
    </row>
    <row r="82" spans="1:24">
      <c r="T82" s="168"/>
      <c r="U82" s="168"/>
    </row>
    <row r="83" spans="1:24" ht="18">
      <c r="A83" s="101" t="s">
        <v>102</v>
      </c>
      <c r="B83" s="213"/>
      <c r="C83" s="95"/>
      <c r="D83" s="96"/>
      <c r="E83" s="96"/>
      <c r="F83" s="102"/>
      <c r="G83" s="97"/>
      <c r="H83" s="76"/>
      <c r="I83" s="76"/>
      <c r="J83" s="76"/>
      <c r="K83" s="76"/>
      <c r="L83" s="76"/>
      <c r="M83" s="76"/>
      <c r="N83" s="76"/>
      <c r="O83" s="77"/>
      <c r="P83" s="98"/>
      <c r="Q83" s="98"/>
      <c r="R83" s="97"/>
      <c r="S83" s="98"/>
      <c r="T83" s="168"/>
      <c r="U83" s="168"/>
      <c r="V83" s="98"/>
      <c r="W83" s="97"/>
      <c r="X83" s="77"/>
    </row>
    <row r="84" spans="1:24" s="106" customFormat="1">
      <c r="A84" s="12" t="s">
        <v>219</v>
      </c>
      <c r="B84" s="70" t="s">
        <v>206</v>
      </c>
      <c r="C84" s="12" t="s">
        <v>2</v>
      </c>
      <c r="D84" s="12" t="s">
        <v>3</v>
      </c>
      <c r="E84" s="12" t="s">
        <v>5</v>
      </c>
      <c r="F84" s="12" t="s">
        <v>4</v>
      </c>
      <c r="G84" s="12" t="s">
        <v>6</v>
      </c>
      <c r="H84" s="80" t="s">
        <v>8</v>
      </c>
      <c r="I84" s="81" t="s">
        <v>15</v>
      </c>
      <c r="J84" s="81" t="s">
        <v>14</v>
      </c>
      <c r="K84" s="81" t="s">
        <v>16</v>
      </c>
      <c r="L84" s="81" t="s">
        <v>17</v>
      </c>
      <c r="M84" s="81" t="s">
        <v>18</v>
      </c>
      <c r="N84" s="81" t="s">
        <v>9</v>
      </c>
      <c r="O84" s="82" t="s">
        <v>10</v>
      </c>
      <c r="P84" s="103" t="s">
        <v>122</v>
      </c>
      <c r="Q84" s="103" t="s">
        <v>122</v>
      </c>
      <c r="R84" s="105" t="s">
        <v>13</v>
      </c>
      <c r="S84" s="103" t="s">
        <v>121</v>
      </c>
      <c r="T84" s="103" t="s">
        <v>229</v>
      </c>
      <c r="U84" s="103" t="s">
        <v>549</v>
      </c>
      <c r="V84" s="103" t="s">
        <v>20</v>
      </c>
      <c r="W84" s="104" t="s">
        <v>19</v>
      </c>
      <c r="X84" s="82" t="s">
        <v>12</v>
      </c>
    </row>
    <row r="85" spans="1:24">
      <c r="A85" s="108">
        <v>1</v>
      </c>
      <c r="B85" s="71"/>
      <c r="C85" s="68" t="s">
        <v>306</v>
      </c>
      <c r="D85" s="68" t="s">
        <v>325</v>
      </c>
      <c r="E85" s="68" t="s">
        <v>247</v>
      </c>
      <c r="F85" s="69"/>
      <c r="G85" s="69" t="s">
        <v>125</v>
      </c>
      <c r="H85" s="88">
        <v>0.52</v>
      </c>
      <c r="I85" s="88">
        <v>6.9</v>
      </c>
      <c r="J85" s="88">
        <v>7</v>
      </c>
      <c r="K85" s="88">
        <v>7</v>
      </c>
      <c r="L85" s="88">
        <v>6.9</v>
      </c>
      <c r="M85" s="88">
        <v>7.1</v>
      </c>
      <c r="N85" s="88"/>
      <c r="O85" s="89"/>
      <c r="P85" s="115">
        <f>TRUNC(((SUM(I85:M85)-MAX(I85:M85)-MIN(I85:M85))/3),2)-N85</f>
        <v>6.96</v>
      </c>
      <c r="Q85" s="115">
        <f>IF(G85&gt;0,P85," ")</f>
        <v>6.96</v>
      </c>
      <c r="R85" s="116">
        <f>RANK(P85,$P$85:$P$87,0)</f>
        <v>1</v>
      </c>
      <c r="S85" s="109">
        <f>ABS((SUM(MIN(I85:M85),MAX(I85:M85))/2)-((SUM(I85:M85)-MAX(I85:M85)-MIN(I85:M85))/3))</f>
        <v>3.3333333333334103E-2</v>
      </c>
      <c r="T85" s="212">
        <f>AVERAGE(MIN(I85:M85),MAX(I85:M85))</f>
        <v>7</v>
      </c>
      <c r="U85" s="212">
        <f>MIN(I85:M85)</f>
        <v>6.9</v>
      </c>
      <c r="V85" s="205">
        <f>MAX(I85:M85)-MIN(I85:M85)</f>
        <v>0.19999999999999929</v>
      </c>
      <c r="W85" s="116" t="str">
        <f>IF(V85&gt;0.7,"Y","N")</f>
        <v>N</v>
      </c>
      <c r="X85" s="89"/>
    </row>
    <row r="86" spans="1:24">
      <c r="A86" s="108">
        <v>2</v>
      </c>
      <c r="B86" s="71"/>
      <c r="C86" s="68" t="s">
        <v>250</v>
      </c>
      <c r="D86" s="68" t="s">
        <v>251</v>
      </c>
      <c r="E86" s="68" t="s">
        <v>80</v>
      </c>
      <c r="F86" s="69"/>
      <c r="G86" s="69"/>
      <c r="H86" s="88">
        <v>0.45</v>
      </c>
      <c r="I86" s="88">
        <v>6.8</v>
      </c>
      <c r="J86" s="88">
        <v>6.9</v>
      </c>
      <c r="K86" s="88">
        <v>6.85</v>
      </c>
      <c r="L86" s="88">
        <v>6.85</v>
      </c>
      <c r="M86" s="88">
        <v>6.95</v>
      </c>
      <c r="N86" s="88"/>
      <c r="O86" s="89"/>
      <c r="P86" s="115">
        <f>TRUNC(((SUM(I86:M86)-MAX(I86:M86)-MIN(I86:M86))/3),2)-N86</f>
        <v>6.86</v>
      </c>
      <c r="Q86" s="115" t="str">
        <f>IF(G86&gt;0,P86," ")</f>
        <v xml:space="preserve"> </v>
      </c>
      <c r="R86" s="116">
        <f>RANK(P86,$P$85:$P$87,0)</f>
        <v>2</v>
      </c>
      <c r="S86" s="109">
        <f>ABS((SUM(MIN(I86:M86),MAX(I86:M86))/2)-((SUM(I86:M86)-MAX(I86:M86)-MIN(I86:M86))/3))</f>
        <v>8.3333333333328596E-3</v>
      </c>
      <c r="T86" s="212">
        <f>AVERAGE(MIN(I86:M86),MAX(I86:M86))</f>
        <v>6.875</v>
      </c>
      <c r="U86" s="212">
        <f>MIN(I86:M86)</f>
        <v>6.8</v>
      </c>
      <c r="V86" s="205">
        <f>MAX(I86:M86)-MIN(I86:M86)</f>
        <v>0.15000000000000036</v>
      </c>
      <c r="W86" s="116" t="str">
        <f>IF(V86&gt;0.7,"Y","N")</f>
        <v>N</v>
      </c>
      <c r="X86" s="89"/>
    </row>
    <row r="87" spans="1:24">
      <c r="A87" s="108">
        <v>3</v>
      </c>
      <c r="B87" s="71"/>
      <c r="C87" s="68" t="s">
        <v>246</v>
      </c>
      <c r="D87" s="68" t="s">
        <v>173</v>
      </c>
      <c r="E87" s="68" t="s">
        <v>247</v>
      </c>
      <c r="F87" s="69"/>
      <c r="G87" s="69" t="s">
        <v>125</v>
      </c>
      <c r="H87" s="88">
        <v>1.1000000000000001</v>
      </c>
      <c r="I87" s="88">
        <v>6.6</v>
      </c>
      <c r="J87" s="88">
        <v>6.7</v>
      </c>
      <c r="K87" s="88">
        <v>6.7</v>
      </c>
      <c r="L87" s="88">
        <v>6.7</v>
      </c>
      <c r="M87" s="88">
        <v>6.8</v>
      </c>
      <c r="N87" s="88"/>
      <c r="O87" s="89"/>
      <c r="P87" s="115">
        <f>TRUNC(((SUM(I87:M87)-MAX(I87:M87)-MIN(I87:M87))/3),2)-N87</f>
        <v>6.7</v>
      </c>
      <c r="Q87" s="115">
        <f>IF(G87&gt;0,P87," ")</f>
        <v>6.7</v>
      </c>
      <c r="R87" s="116">
        <f>RANK(P87,$P$85:$P$87,0)</f>
        <v>3</v>
      </c>
      <c r="S87" s="109">
        <f>ABS((SUM(MIN(I87:M87),MAX(I87:M87))/2)-((SUM(I87:M87)-MAX(I87:M87)-MIN(I87:M87))/3))</f>
        <v>8.8817841970012523E-16</v>
      </c>
      <c r="T87" s="212">
        <f>AVERAGE(MIN(I87:M87),MAX(I87:M87))</f>
        <v>6.6999999999999993</v>
      </c>
      <c r="U87" s="212">
        <f>MIN(I87:M87)</f>
        <v>6.6</v>
      </c>
      <c r="V87" s="205">
        <f>MAX(I87:M87)-MIN(I87:M87)</f>
        <v>0.20000000000000018</v>
      </c>
      <c r="W87" s="116" t="str">
        <f>IF(V87&gt;0.7,"Y","N")</f>
        <v>N</v>
      </c>
      <c r="X87" s="89"/>
    </row>
    <row r="88" spans="1:24">
      <c r="T88" s="168"/>
      <c r="U88" s="168"/>
    </row>
    <row r="89" spans="1:24">
      <c r="T89" s="168"/>
      <c r="U89" s="168"/>
    </row>
    <row r="90" spans="1:24" ht="18">
      <c r="A90" s="101" t="s">
        <v>367</v>
      </c>
      <c r="B90" s="213"/>
      <c r="C90" s="95"/>
      <c r="D90" s="96"/>
      <c r="E90" s="96"/>
      <c r="F90" s="102"/>
      <c r="G90" s="97"/>
      <c r="H90" s="76"/>
      <c r="I90" s="76"/>
      <c r="J90" s="76"/>
      <c r="K90" s="76"/>
      <c r="L90" s="76"/>
      <c r="M90" s="76"/>
      <c r="N90" s="76"/>
      <c r="O90" s="77"/>
      <c r="P90" s="98"/>
      <c r="Q90" s="98"/>
      <c r="R90" s="97"/>
      <c r="S90" s="98"/>
      <c r="T90" s="168"/>
      <c r="U90" s="168"/>
      <c r="V90" s="98"/>
      <c r="W90" s="97"/>
      <c r="X90" s="77"/>
    </row>
    <row r="91" spans="1:24">
      <c r="A91" s="12" t="s">
        <v>219</v>
      </c>
      <c r="B91" s="70" t="s">
        <v>206</v>
      </c>
      <c r="C91" s="12" t="s">
        <v>2</v>
      </c>
      <c r="D91" s="12" t="s">
        <v>3</v>
      </c>
      <c r="E91" s="12" t="s">
        <v>5</v>
      </c>
      <c r="F91" s="12" t="s">
        <v>4</v>
      </c>
      <c r="G91" s="12" t="s">
        <v>6</v>
      </c>
      <c r="H91" s="80" t="s">
        <v>8</v>
      </c>
      <c r="I91" s="81" t="s">
        <v>15</v>
      </c>
      <c r="J91" s="81" t="s">
        <v>14</v>
      </c>
      <c r="K91" s="81" t="s">
        <v>16</v>
      </c>
      <c r="L91" s="81" t="s">
        <v>17</v>
      </c>
      <c r="M91" s="81" t="s">
        <v>18</v>
      </c>
      <c r="N91" s="81" t="s">
        <v>9</v>
      </c>
      <c r="O91" s="82" t="s">
        <v>10</v>
      </c>
      <c r="P91" s="103" t="s">
        <v>122</v>
      </c>
      <c r="Q91" s="103" t="s">
        <v>122</v>
      </c>
      <c r="R91" s="105" t="s">
        <v>13</v>
      </c>
      <c r="S91" s="103" t="s">
        <v>121</v>
      </c>
      <c r="T91" s="103" t="s">
        <v>229</v>
      </c>
      <c r="U91" s="103" t="s">
        <v>549</v>
      </c>
      <c r="V91" s="103" t="s">
        <v>20</v>
      </c>
      <c r="W91" s="104" t="s">
        <v>19</v>
      </c>
      <c r="X91" s="82" t="s">
        <v>12</v>
      </c>
    </row>
    <row r="92" spans="1:24">
      <c r="A92" s="108">
        <v>1</v>
      </c>
      <c r="B92" s="71"/>
      <c r="C92" s="68" t="s">
        <v>349</v>
      </c>
      <c r="D92" s="68" t="s">
        <v>368</v>
      </c>
      <c r="E92" s="68" t="s">
        <v>247</v>
      </c>
      <c r="F92" s="69"/>
      <c r="G92" s="69"/>
      <c r="H92" s="88">
        <v>1.26</v>
      </c>
      <c r="I92" s="88">
        <v>6.65</v>
      </c>
      <c r="J92" s="88">
        <v>6.6</v>
      </c>
      <c r="K92" s="88">
        <v>6.65</v>
      </c>
      <c r="L92" s="88">
        <v>6.6</v>
      </c>
      <c r="M92" s="88">
        <v>6.65</v>
      </c>
      <c r="N92" s="88"/>
      <c r="O92" s="89"/>
      <c r="P92" s="115">
        <f>TRUNC(((SUM(I92:M92)-MAX(I92:M92)-MIN(I92:M92))/3),2)-N92</f>
        <v>6.63</v>
      </c>
      <c r="Q92" s="115" t="str">
        <f>IF(G92&gt;0,P92," ")</f>
        <v xml:space="preserve"> </v>
      </c>
      <c r="R92" s="116">
        <f>RANK(P92,$P$92,0)</f>
        <v>1</v>
      </c>
      <c r="S92" s="109">
        <f>ABS((SUM(MIN(I92:M92),MAX(I92:M92))/2)-((SUM(I92:M92)-MAX(I92:M92)-MIN(I92:M92))/3))</f>
        <v>8.3333333333328596E-3</v>
      </c>
      <c r="T92" s="212">
        <f>AVERAGE(MIN(I92:M92),MAX(I92:M92))</f>
        <v>6.625</v>
      </c>
      <c r="U92" s="212">
        <f>MIN(I92:M92)</f>
        <v>6.6</v>
      </c>
      <c r="V92" s="205">
        <f>MAX(I92:M92)-MIN(I92:M92)</f>
        <v>5.0000000000000711E-2</v>
      </c>
      <c r="W92" s="116" t="str">
        <f>IF(V92&gt;0.7,"Y","N")</f>
        <v>N</v>
      </c>
      <c r="X92" s="89"/>
    </row>
    <row r="93" spans="1:24">
      <c r="T93" s="168"/>
      <c r="U93" s="168"/>
    </row>
    <row r="94" spans="1:24">
      <c r="T94" s="168"/>
      <c r="U94" s="168"/>
    </row>
    <row r="95" spans="1:24" ht="18">
      <c r="A95" s="101" t="s">
        <v>369</v>
      </c>
      <c r="B95" s="213"/>
      <c r="C95" s="95"/>
      <c r="D95" s="96"/>
      <c r="E95" s="96"/>
      <c r="F95" s="102"/>
      <c r="G95" s="97"/>
      <c r="H95" s="76"/>
      <c r="I95" s="76"/>
      <c r="J95" s="76"/>
      <c r="K95" s="76"/>
      <c r="L95" s="76"/>
      <c r="M95" s="76"/>
      <c r="N95" s="76"/>
      <c r="O95" s="77"/>
      <c r="P95" s="98"/>
      <c r="Q95" s="98"/>
      <c r="R95" s="97"/>
      <c r="S95" s="98"/>
      <c r="T95" s="168"/>
      <c r="U95" s="168"/>
      <c r="V95" s="98"/>
      <c r="W95" s="97"/>
      <c r="X95" s="77"/>
    </row>
    <row r="96" spans="1:24">
      <c r="A96" s="12" t="s">
        <v>219</v>
      </c>
      <c r="B96" s="70" t="s">
        <v>206</v>
      </c>
      <c r="C96" s="12" t="s">
        <v>2</v>
      </c>
      <c r="D96" s="12" t="s">
        <v>3</v>
      </c>
      <c r="E96" s="12" t="s">
        <v>5</v>
      </c>
      <c r="F96" s="12" t="s">
        <v>4</v>
      </c>
      <c r="G96" s="12" t="s">
        <v>6</v>
      </c>
      <c r="H96" s="80" t="s">
        <v>8</v>
      </c>
      <c r="I96" s="81" t="s">
        <v>15</v>
      </c>
      <c r="J96" s="81" t="s">
        <v>14</v>
      </c>
      <c r="K96" s="81" t="s">
        <v>16</v>
      </c>
      <c r="L96" s="81" t="s">
        <v>17</v>
      </c>
      <c r="M96" s="81" t="s">
        <v>18</v>
      </c>
      <c r="N96" s="81" t="s">
        <v>9</v>
      </c>
      <c r="O96" s="82" t="s">
        <v>10</v>
      </c>
      <c r="P96" s="103" t="s">
        <v>122</v>
      </c>
      <c r="Q96" s="103" t="s">
        <v>122</v>
      </c>
      <c r="R96" s="105" t="s">
        <v>13</v>
      </c>
      <c r="S96" s="103" t="s">
        <v>121</v>
      </c>
      <c r="T96" s="103" t="s">
        <v>229</v>
      </c>
      <c r="U96" s="103" t="s">
        <v>549</v>
      </c>
      <c r="V96" s="103" t="s">
        <v>20</v>
      </c>
      <c r="W96" s="104" t="s">
        <v>19</v>
      </c>
      <c r="X96" s="82" t="s">
        <v>12</v>
      </c>
    </row>
    <row r="97" spans="1:24">
      <c r="A97" s="108">
        <v>1</v>
      </c>
      <c r="B97" s="71"/>
      <c r="C97" s="68" t="s">
        <v>72</v>
      </c>
      <c r="D97" s="68" t="s">
        <v>325</v>
      </c>
      <c r="E97" s="68" t="s">
        <v>247</v>
      </c>
      <c r="F97" s="69"/>
      <c r="G97" s="69" t="s">
        <v>125</v>
      </c>
      <c r="H97" s="88">
        <v>1.24</v>
      </c>
      <c r="I97" s="88">
        <v>6.9</v>
      </c>
      <c r="J97" s="88">
        <v>6.9</v>
      </c>
      <c r="K97" s="88">
        <v>6.95</v>
      </c>
      <c r="L97" s="88">
        <v>6.9</v>
      </c>
      <c r="M97" s="88">
        <v>6.95</v>
      </c>
      <c r="N97" s="88"/>
      <c r="O97" s="89"/>
      <c r="P97" s="115">
        <f>TRUNC(((SUM(I97:M97)-MAX(I97:M97)-MIN(I97:M97))/3),2)-N97</f>
        <v>6.91</v>
      </c>
      <c r="Q97" s="115">
        <f>IF(G97&gt;0,P97," ")</f>
        <v>6.91</v>
      </c>
      <c r="R97" s="116">
        <f>RANK(P97,$P$97,0)</f>
        <v>1</v>
      </c>
      <c r="S97" s="109">
        <f>ABS((SUM(MIN(I97:M97),MAX(I97:M97))/2)-((SUM(I97:M97)-MAX(I97:M97)-MIN(I97:M97))/3))</f>
        <v>8.3333333333337478E-3</v>
      </c>
      <c r="T97" s="212">
        <f>AVERAGE(MIN(I97:M97),MAX(I97:M97))</f>
        <v>6.9250000000000007</v>
      </c>
      <c r="U97" s="212">
        <f>MIN(I97:M97)</f>
        <v>6.9</v>
      </c>
      <c r="V97" s="205">
        <f>MAX(I97:M97)-MIN(I97:M97)</f>
        <v>4.9999999999999822E-2</v>
      </c>
      <c r="W97" s="116" t="str">
        <f>IF(V97&gt;0.7,"Y","N")</f>
        <v>N</v>
      </c>
      <c r="X97" s="89"/>
    </row>
    <row r="98" spans="1:24">
      <c r="T98" s="168"/>
      <c r="U98" s="168"/>
    </row>
    <row r="99" spans="1:24">
      <c r="T99" s="168"/>
      <c r="U99" s="168"/>
    </row>
    <row r="100" spans="1:24" ht="18">
      <c r="A100" s="101" t="s">
        <v>207</v>
      </c>
      <c r="B100" s="213"/>
      <c r="C100" s="95"/>
      <c r="D100" s="96"/>
      <c r="E100" s="96"/>
      <c r="F100" s="102"/>
      <c r="G100" s="97"/>
      <c r="H100" s="76"/>
      <c r="I100" s="76"/>
      <c r="J100" s="76"/>
      <c r="K100" s="76"/>
      <c r="L100" s="76"/>
      <c r="M100" s="76"/>
      <c r="N100" s="76"/>
      <c r="O100" s="77"/>
      <c r="P100" s="98"/>
      <c r="Q100" s="98"/>
      <c r="R100" s="97"/>
      <c r="S100" s="98"/>
      <c r="T100" s="168"/>
      <c r="U100" s="168"/>
      <c r="V100" s="98"/>
      <c r="W100" s="97"/>
      <c r="X100" s="77"/>
    </row>
    <row r="101" spans="1:24">
      <c r="A101" s="12" t="s">
        <v>219</v>
      </c>
      <c r="B101" s="70" t="s">
        <v>206</v>
      </c>
      <c r="C101" s="12" t="s">
        <v>2</v>
      </c>
      <c r="D101" s="12" t="s">
        <v>3</v>
      </c>
      <c r="E101" s="12" t="s">
        <v>5</v>
      </c>
      <c r="F101" s="12" t="s">
        <v>4</v>
      </c>
      <c r="G101" s="12" t="s">
        <v>6</v>
      </c>
      <c r="H101" s="80" t="s">
        <v>8</v>
      </c>
      <c r="I101" s="81" t="s">
        <v>15</v>
      </c>
      <c r="J101" s="81" t="s">
        <v>14</v>
      </c>
      <c r="K101" s="81" t="s">
        <v>16</v>
      </c>
      <c r="L101" s="81" t="s">
        <v>17</v>
      </c>
      <c r="M101" s="81" t="s">
        <v>18</v>
      </c>
      <c r="N101" s="81" t="s">
        <v>9</v>
      </c>
      <c r="O101" s="82" t="s">
        <v>10</v>
      </c>
      <c r="P101" s="103" t="s">
        <v>122</v>
      </c>
      <c r="Q101" s="103" t="s">
        <v>122</v>
      </c>
      <c r="R101" s="105" t="s">
        <v>13</v>
      </c>
      <c r="S101" s="103" t="s">
        <v>121</v>
      </c>
      <c r="T101" s="103" t="s">
        <v>229</v>
      </c>
      <c r="U101" s="103" t="s">
        <v>549</v>
      </c>
      <c r="V101" s="103" t="s">
        <v>20</v>
      </c>
      <c r="W101" s="104" t="s">
        <v>19</v>
      </c>
      <c r="X101" s="82" t="s">
        <v>12</v>
      </c>
    </row>
    <row r="102" spans="1:24">
      <c r="A102" s="108">
        <v>3</v>
      </c>
      <c r="B102" s="71" t="s">
        <v>553</v>
      </c>
      <c r="C102" s="68" t="s">
        <v>40</v>
      </c>
      <c r="D102" s="68" t="s">
        <v>35</v>
      </c>
      <c r="E102" s="68" t="s">
        <v>374</v>
      </c>
      <c r="F102" s="69"/>
      <c r="G102" s="69"/>
      <c r="H102" s="88">
        <v>0.49</v>
      </c>
      <c r="I102" s="88">
        <v>7.25</v>
      </c>
      <c r="J102" s="88">
        <v>7.25</v>
      </c>
      <c r="K102" s="88">
        <v>7.1</v>
      </c>
      <c r="L102" s="88">
        <v>7.3</v>
      </c>
      <c r="M102" s="88">
        <v>7.15</v>
      </c>
      <c r="N102" s="88"/>
      <c r="O102" s="89"/>
      <c r="P102" s="115">
        <f>TRUNC(((SUM(I102:M102)-MAX(I102:M102)-MIN(I102:M102))/3),2)-N102</f>
        <v>7.21</v>
      </c>
      <c r="Q102" s="115" t="str">
        <f>IF(G102&gt;0,P102," ")</f>
        <v xml:space="preserve"> </v>
      </c>
      <c r="R102" s="116">
        <f>RANK(P102,$P$102:$P$104,0)</f>
        <v>1</v>
      </c>
      <c r="S102" s="109">
        <f>ABS((SUM(MIN(I102:M102),MAX(I102:M102))/2)-((SUM(I102:M102)-MAX(I102:M102)-MIN(I102:M102))/3))</f>
        <v>1.6666666666669272E-2</v>
      </c>
      <c r="T102" s="212">
        <f>AVERAGE(MIN(I102:M102),MAX(I102:M102))</f>
        <v>7.1999999999999993</v>
      </c>
      <c r="U102" s="212">
        <f>MIN(I102:M102)</f>
        <v>7.1</v>
      </c>
      <c r="V102" s="205">
        <f>MAX(I102:M102)-MIN(I102:M102)</f>
        <v>0.20000000000000018</v>
      </c>
      <c r="W102" s="116" t="str">
        <f>IF(V102&gt;0.7,"Y","N")</f>
        <v>N</v>
      </c>
      <c r="X102" s="89"/>
    </row>
    <row r="103" spans="1:24">
      <c r="A103" s="108">
        <v>2</v>
      </c>
      <c r="B103" s="71" t="s">
        <v>552</v>
      </c>
      <c r="C103" s="68" t="s">
        <v>372</v>
      </c>
      <c r="D103" s="68" t="s">
        <v>373</v>
      </c>
      <c r="E103" s="68" t="s">
        <v>374</v>
      </c>
      <c r="F103" s="69"/>
      <c r="G103" s="69"/>
      <c r="H103" s="88">
        <v>1.01</v>
      </c>
      <c r="I103" s="88">
        <v>7.1</v>
      </c>
      <c r="J103" s="88">
        <v>7</v>
      </c>
      <c r="K103" s="88">
        <v>6.9</v>
      </c>
      <c r="L103" s="88">
        <v>7</v>
      </c>
      <c r="M103" s="88">
        <v>7.15</v>
      </c>
      <c r="N103" s="88"/>
      <c r="O103" s="89"/>
      <c r="P103" s="115">
        <f>TRUNC(((SUM(I103:M103)-MAX(I103:M103)-MIN(I103:M103))/3),2)-N103</f>
        <v>7.03</v>
      </c>
      <c r="Q103" s="115" t="str">
        <f>IF(G103&gt;0,P103," ")</f>
        <v xml:space="preserve"> </v>
      </c>
      <c r="R103" s="116">
        <f>RANK(P103,$P$102:$P$104,0)</f>
        <v>2</v>
      </c>
      <c r="S103" s="109">
        <f>ABS((SUM(MIN(I103:M103),MAX(I103:M103))/2)-((SUM(I103:M103)-MAX(I103:M103)-MIN(I103:M103))/3))</f>
        <v>8.3333333333337478E-3</v>
      </c>
      <c r="T103" s="212">
        <f>AVERAGE(MIN(I103:M103),MAX(I103:M103))</f>
        <v>7.0250000000000004</v>
      </c>
      <c r="U103" s="212">
        <f>MIN(I103:M103)</f>
        <v>6.9</v>
      </c>
      <c r="V103" s="205">
        <f>MAX(I103:M103)-MIN(I103:M103)</f>
        <v>0.25</v>
      </c>
      <c r="W103" s="116" t="str">
        <f>IF(V103&gt;0.7,"Y","N")</f>
        <v>N</v>
      </c>
      <c r="X103" s="89"/>
    </row>
    <row r="104" spans="1:24">
      <c r="A104" s="108">
        <v>1</v>
      </c>
      <c r="B104" s="71" t="s">
        <v>551</v>
      </c>
      <c r="C104" s="68" t="s">
        <v>235</v>
      </c>
      <c r="D104" s="68" t="s">
        <v>35</v>
      </c>
      <c r="E104" s="68" t="s">
        <v>46</v>
      </c>
      <c r="F104" s="69"/>
      <c r="G104" s="69" t="s">
        <v>126</v>
      </c>
      <c r="H104" s="88">
        <v>0.49</v>
      </c>
      <c r="I104" s="88">
        <v>7</v>
      </c>
      <c r="J104" s="88">
        <v>6.9</v>
      </c>
      <c r="K104" s="88">
        <v>6.85</v>
      </c>
      <c r="L104" s="88">
        <v>6.9</v>
      </c>
      <c r="M104" s="88">
        <v>7.05</v>
      </c>
      <c r="N104" s="88"/>
      <c r="O104" s="89"/>
      <c r="P104" s="115">
        <f>TRUNC(((SUM(I104:M104)-MAX(I104:M104)-MIN(I104:M104))/3),2)-N104</f>
        <v>6.93</v>
      </c>
      <c r="Q104" s="115">
        <f>IF(G104&gt;0,P104," ")</f>
        <v>6.93</v>
      </c>
      <c r="R104" s="116">
        <f>RANK(P104,$P$102:$P$104,0)</f>
        <v>3</v>
      </c>
      <c r="S104" s="109">
        <f>ABS((SUM(MIN(I104:M104),MAX(I104:M104))/2)-((SUM(I104:M104)-MAX(I104:M104)-MIN(I104:M104))/3))</f>
        <v>1.6666666666666607E-2</v>
      </c>
      <c r="T104" s="212">
        <f>AVERAGE(MIN(I104:M104),MAX(I104:M104))</f>
        <v>6.9499999999999993</v>
      </c>
      <c r="U104" s="212">
        <f>MIN(I104:M104)</f>
        <v>6.85</v>
      </c>
      <c r="V104" s="205">
        <f>MAX(I104:M104)-MIN(I104:M104)</f>
        <v>0.20000000000000018</v>
      </c>
      <c r="W104" s="116" t="str">
        <f>IF(V104&gt;0.7,"Y","N")</f>
        <v>N</v>
      </c>
      <c r="X104" s="89"/>
    </row>
    <row r="105" spans="1:24">
      <c r="T105" s="168"/>
      <c r="U105" s="168"/>
    </row>
    <row r="106" spans="1:24">
      <c r="T106" s="168"/>
      <c r="U106" s="168"/>
    </row>
    <row r="107" spans="1:24" ht="18">
      <c r="A107" s="101" t="s">
        <v>208</v>
      </c>
      <c r="B107" s="213"/>
      <c r="C107" s="95"/>
      <c r="D107" s="96"/>
      <c r="E107" s="96"/>
      <c r="F107" s="102"/>
      <c r="G107" s="97"/>
      <c r="H107" s="76"/>
      <c r="I107" s="76"/>
      <c r="J107" s="76"/>
      <c r="K107" s="76"/>
      <c r="L107" s="76"/>
      <c r="M107" s="76"/>
      <c r="N107" s="76"/>
      <c r="O107" s="77"/>
      <c r="P107" s="98"/>
      <c r="Q107" s="98"/>
      <c r="R107" s="97"/>
      <c r="S107" s="98"/>
      <c r="T107" s="168"/>
      <c r="U107" s="168"/>
      <c r="V107" s="98"/>
      <c r="W107" s="97"/>
      <c r="X107" s="77"/>
    </row>
    <row r="108" spans="1:24">
      <c r="A108" s="12" t="s">
        <v>219</v>
      </c>
      <c r="B108" s="70" t="s">
        <v>206</v>
      </c>
      <c r="C108" s="12" t="s">
        <v>2</v>
      </c>
      <c r="D108" s="12" t="s">
        <v>3</v>
      </c>
      <c r="E108" s="12" t="s">
        <v>5</v>
      </c>
      <c r="F108" s="12" t="s">
        <v>4</v>
      </c>
      <c r="G108" s="12" t="s">
        <v>6</v>
      </c>
      <c r="H108" s="80" t="s">
        <v>8</v>
      </c>
      <c r="I108" s="81" t="s">
        <v>15</v>
      </c>
      <c r="J108" s="81" t="s">
        <v>14</v>
      </c>
      <c r="K108" s="81" t="s">
        <v>16</v>
      </c>
      <c r="L108" s="81" t="s">
        <v>17</v>
      </c>
      <c r="M108" s="81" t="s">
        <v>18</v>
      </c>
      <c r="N108" s="81" t="s">
        <v>9</v>
      </c>
      <c r="O108" s="82" t="s">
        <v>10</v>
      </c>
      <c r="P108" s="103" t="s">
        <v>122</v>
      </c>
      <c r="Q108" s="103" t="s">
        <v>122</v>
      </c>
      <c r="R108" s="105" t="s">
        <v>13</v>
      </c>
      <c r="S108" s="103" t="s">
        <v>121</v>
      </c>
      <c r="T108" s="103" t="s">
        <v>229</v>
      </c>
      <c r="U108" s="103" t="s">
        <v>549</v>
      </c>
      <c r="V108" s="103" t="s">
        <v>20</v>
      </c>
      <c r="W108" s="104" t="s">
        <v>19</v>
      </c>
      <c r="X108" s="82" t="s">
        <v>12</v>
      </c>
    </row>
    <row r="109" spans="1:24">
      <c r="A109" s="108">
        <v>2</v>
      </c>
      <c r="B109" s="71" t="s">
        <v>555</v>
      </c>
      <c r="C109" s="68" t="s">
        <v>296</v>
      </c>
      <c r="D109" s="68" t="s">
        <v>297</v>
      </c>
      <c r="E109" s="68" t="s">
        <v>46</v>
      </c>
      <c r="F109" s="69"/>
      <c r="G109" s="69" t="s">
        <v>124</v>
      </c>
      <c r="H109" s="88">
        <v>1.04</v>
      </c>
      <c r="I109" s="88">
        <v>7.15</v>
      </c>
      <c r="J109" s="88">
        <v>6.95</v>
      </c>
      <c r="K109" s="88">
        <v>6.95</v>
      </c>
      <c r="L109" s="88">
        <v>7.05</v>
      </c>
      <c r="M109" s="88">
        <v>7.2</v>
      </c>
      <c r="N109" s="88"/>
      <c r="O109" s="89"/>
      <c r="P109" s="115">
        <f>TRUNC(((SUM(I109:M109)-MAX(I109:M109)-MIN(I109:M109))/3),2)-N109</f>
        <v>7.05</v>
      </c>
      <c r="Q109" s="115">
        <f>IF(G109&gt;0,P109," ")</f>
        <v>7.05</v>
      </c>
      <c r="R109" s="116">
        <f>RANK(P109,$P$109:$P$110,0)</f>
        <v>1</v>
      </c>
      <c r="S109" s="109">
        <f>ABS((SUM(MIN(I109:M109),MAX(I109:M109))/2)-((SUM(I109:M109)-MAX(I109:M109)-MIN(I109:M109))/3))</f>
        <v>2.4999999999998579E-2</v>
      </c>
      <c r="T109" s="212">
        <f>AVERAGE(MIN(I109:M109),MAX(I109:M109))</f>
        <v>7.0750000000000002</v>
      </c>
      <c r="U109" s="212">
        <f>MIN(I109:M109)</f>
        <v>6.95</v>
      </c>
      <c r="V109" s="205">
        <f>MAX(I109:M109)-MIN(I109:M109)</f>
        <v>0.25</v>
      </c>
      <c r="W109" s="116" t="str">
        <f>IF(V109&gt;0.7,"Y","N")</f>
        <v>N</v>
      </c>
      <c r="X109" s="89"/>
    </row>
    <row r="110" spans="1:24">
      <c r="A110" s="108">
        <v>1</v>
      </c>
      <c r="B110" s="71" t="s">
        <v>554</v>
      </c>
      <c r="C110" s="68" t="s">
        <v>375</v>
      </c>
      <c r="D110" s="68" t="s">
        <v>35</v>
      </c>
      <c r="E110" s="68" t="s">
        <v>80</v>
      </c>
      <c r="F110" s="69"/>
      <c r="G110" s="69"/>
      <c r="H110" s="88">
        <v>1.37</v>
      </c>
      <c r="I110" s="88">
        <v>6.9</v>
      </c>
      <c r="J110" s="88">
        <v>6.65</v>
      </c>
      <c r="K110" s="88">
        <v>6.85</v>
      </c>
      <c r="L110" s="88">
        <v>6.85</v>
      </c>
      <c r="M110" s="88">
        <v>6.75</v>
      </c>
      <c r="N110" s="88"/>
      <c r="O110" s="89"/>
      <c r="P110" s="115">
        <f>TRUNC(((SUM(I110:M110)-MAX(I110:M110)-MIN(I110:M110))/3),2)-N110</f>
        <v>6.81</v>
      </c>
      <c r="Q110" s="115" t="str">
        <f>IF(G110&gt;0,P110," ")</f>
        <v xml:space="preserve"> </v>
      </c>
      <c r="R110" s="116">
        <f>RANK(P110,$P$109:$P$110,0)</f>
        <v>2</v>
      </c>
      <c r="S110" s="109">
        <f>ABS((SUM(MIN(I110:M110),MAX(I110:M110))/2)-((SUM(I110:M110)-MAX(I110:M110)-MIN(I110:M110))/3))</f>
        <v>4.1666666666666963E-2</v>
      </c>
      <c r="T110" s="212">
        <f>AVERAGE(MIN(I110:M110),MAX(I110:M110))</f>
        <v>6.7750000000000004</v>
      </c>
      <c r="U110" s="212">
        <f>MIN(I110:M110)</f>
        <v>6.65</v>
      </c>
      <c r="V110" s="205">
        <f>MAX(I110:M110)-MIN(I110:M110)</f>
        <v>0.25</v>
      </c>
      <c r="W110" s="116" t="str">
        <f>IF(V110&gt;0.7,"Y","N")</f>
        <v>N</v>
      </c>
      <c r="X110" s="89"/>
    </row>
    <row r="111" spans="1:24">
      <c r="T111" s="168"/>
      <c r="U111" s="168"/>
    </row>
    <row r="112" spans="1:24">
      <c r="T112" s="168"/>
      <c r="U112" s="168"/>
    </row>
    <row r="113" spans="1:24" ht="18">
      <c r="A113" s="101" t="s">
        <v>52</v>
      </c>
      <c r="B113" s="213"/>
      <c r="C113" s="95"/>
      <c r="D113" s="96"/>
      <c r="E113" s="96"/>
      <c r="F113" s="102"/>
      <c r="G113" s="97"/>
      <c r="H113" s="76"/>
      <c r="I113" s="76"/>
      <c r="J113" s="76"/>
      <c r="K113" s="76"/>
      <c r="L113" s="76"/>
      <c r="M113" s="76"/>
      <c r="N113" s="76"/>
      <c r="O113" s="77"/>
      <c r="P113" s="98"/>
      <c r="Q113" s="98"/>
      <c r="R113" s="97"/>
      <c r="S113" s="98"/>
      <c r="T113" s="168"/>
      <c r="U113" s="168"/>
      <c r="V113" s="98"/>
      <c r="W113" s="97"/>
      <c r="X113" s="77"/>
    </row>
    <row r="114" spans="1:24">
      <c r="A114" s="12" t="s">
        <v>219</v>
      </c>
      <c r="B114" s="70" t="s">
        <v>206</v>
      </c>
      <c r="C114" s="12" t="s">
        <v>2</v>
      </c>
      <c r="D114" s="12" t="s">
        <v>3</v>
      </c>
      <c r="E114" s="12" t="s">
        <v>5</v>
      </c>
      <c r="F114" s="12" t="s">
        <v>4</v>
      </c>
      <c r="G114" s="12" t="s">
        <v>6</v>
      </c>
      <c r="H114" s="80" t="s">
        <v>8</v>
      </c>
      <c r="I114" s="81" t="s">
        <v>15</v>
      </c>
      <c r="J114" s="81" t="s">
        <v>14</v>
      </c>
      <c r="K114" s="81" t="s">
        <v>16</v>
      </c>
      <c r="L114" s="81" t="s">
        <v>17</v>
      </c>
      <c r="M114" s="81" t="s">
        <v>18</v>
      </c>
      <c r="N114" s="81" t="s">
        <v>9</v>
      </c>
      <c r="O114" s="82" t="s">
        <v>10</v>
      </c>
      <c r="P114" s="103" t="s">
        <v>122</v>
      </c>
      <c r="Q114" s="103" t="s">
        <v>122</v>
      </c>
      <c r="R114" s="105" t="s">
        <v>13</v>
      </c>
      <c r="S114" s="103" t="s">
        <v>121</v>
      </c>
      <c r="T114" s="103" t="s">
        <v>229</v>
      </c>
      <c r="U114" s="103" t="s">
        <v>549</v>
      </c>
      <c r="V114" s="103" t="s">
        <v>20</v>
      </c>
      <c r="W114" s="104" t="s">
        <v>19</v>
      </c>
      <c r="X114" s="82" t="s">
        <v>12</v>
      </c>
    </row>
    <row r="115" spans="1:24">
      <c r="A115" s="108">
        <v>3</v>
      </c>
      <c r="B115" s="71" t="s">
        <v>553</v>
      </c>
      <c r="C115" s="68" t="s">
        <v>54</v>
      </c>
      <c r="D115" s="68" t="s">
        <v>159</v>
      </c>
      <c r="E115" s="68" t="s">
        <v>179</v>
      </c>
      <c r="F115" s="69"/>
      <c r="G115" s="69"/>
      <c r="H115" s="88">
        <v>1</v>
      </c>
      <c r="I115" s="88">
        <v>8.1999999999999993</v>
      </c>
      <c r="J115" s="88">
        <v>8.1999999999999993</v>
      </c>
      <c r="K115" s="88">
        <v>8.25</v>
      </c>
      <c r="L115" s="88">
        <v>8</v>
      </c>
      <c r="M115" s="88">
        <v>8.35</v>
      </c>
      <c r="N115" s="88"/>
      <c r="O115" s="89"/>
      <c r="P115" s="115">
        <f>TRUNC(((SUM(I115:M115)-MAX(I115:M115)-MIN(I115:M115))/3),2)-N115</f>
        <v>8.2100000000000009</v>
      </c>
      <c r="Q115" s="115" t="str">
        <f>IF(G115&gt;0,P115," ")</f>
        <v xml:space="preserve"> </v>
      </c>
      <c r="R115" s="116">
        <f>RANK(P115,$P$115:$P$118,0)</f>
        <v>1</v>
      </c>
      <c r="S115" s="109">
        <f>ABS((SUM(MIN(I115:M115),MAX(I115:M115))/2)-((SUM(I115:M115)-MAX(I115:M115)-MIN(I115:M115))/3))</f>
        <v>4.1666666666666075E-2</v>
      </c>
      <c r="T115" s="212">
        <f>AVERAGE(MIN(I115:M115),MAX(I115:M115))</f>
        <v>8.1750000000000007</v>
      </c>
      <c r="U115" s="212">
        <f>MIN(I115:M115)</f>
        <v>8</v>
      </c>
      <c r="V115" s="205">
        <f>MAX(I115:M115)-MIN(I115:M115)</f>
        <v>0.34999999999999964</v>
      </c>
      <c r="W115" s="116" t="str">
        <f>IF(V115&gt;0.7,"Y","N")</f>
        <v>N</v>
      </c>
      <c r="X115" s="89"/>
    </row>
    <row r="116" spans="1:24">
      <c r="A116" s="108">
        <v>2</v>
      </c>
      <c r="B116" s="71" t="s">
        <v>553</v>
      </c>
      <c r="C116" s="68" t="s">
        <v>376</v>
      </c>
      <c r="D116" s="68" t="s">
        <v>342</v>
      </c>
      <c r="E116" s="68" t="s">
        <v>80</v>
      </c>
      <c r="F116" s="69"/>
      <c r="G116" s="69"/>
      <c r="H116" s="88">
        <v>1.28</v>
      </c>
      <c r="I116" s="88">
        <v>8.15</v>
      </c>
      <c r="J116" s="88">
        <v>8.0500000000000007</v>
      </c>
      <c r="K116" s="88">
        <v>8.3000000000000007</v>
      </c>
      <c r="L116" s="88">
        <v>8.0500000000000007</v>
      </c>
      <c r="M116" s="88">
        <v>8.25</v>
      </c>
      <c r="N116" s="88"/>
      <c r="O116" s="89"/>
      <c r="P116" s="115">
        <f>TRUNC(((SUM(I116:M116)-MAX(I116:M116)-MIN(I116:M116))/3),2)-N116</f>
        <v>8.15</v>
      </c>
      <c r="Q116" s="115" t="str">
        <f>IF(G116&gt;0,P116," ")</f>
        <v xml:space="preserve"> </v>
      </c>
      <c r="R116" s="116">
        <f>RANK(P116,$P$115:$P$118,0)</f>
        <v>2</v>
      </c>
      <c r="S116" s="109">
        <f>ABS((SUM(MIN(I116:M116),MAX(I116:M116))/2)-((SUM(I116:M116)-MAX(I116:M116)-MIN(I116:M116))/3))</f>
        <v>2.5000000000000355E-2</v>
      </c>
      <c r="T116" s="212">
        <f>AVERAGE(MIN(I116:M116),MAX(I116:M116))</f>
        <v>8.1750000000000007</v>
      </c>
      <c r="U116" s="212">
        <f>MIN(I116:M116)</f>
        <v>8.0500000000000007</v>
      </c>
      <c r="V116" s="205">
        <f>MAX(I116:M116)-MIN(I116:M116)</f>
        <v>0.25</v>
      </c>
      <c r="W116" s="116" t="str">
        <f>IF(V116&gt;0.7,"Y","N")</f>
        <v>N</v>
      </c>
      <c r="X116" s="89"/>
    </row>
    <row r="117" spans="1:24">
      <c r="A117" s="108">
        <v>1</v>
      </c>
      <c r="B117" s="71" t="s">
        <v>555</v>
      </c>
      <c r="C117" s="68" t="s">
        <v>72</v>
      </c>
      <c r="D117" s="68" t="s">
        <v>73</v>
      </c>
      <c r="E117" s="68" t="s">
        <v>46</v>
      </c>
      <c r="F117" s="69"/>
      <c r="G117" s="69" t="s">
        <v>126</v>
      </c>
      <c r="H117" s="88">
        <v>0.59</v>
      </c>
      <c r="I117" s="88">
        <v>8.0500000000000007</v>
      </c>
      <c r="J117" s="88">
        <v>8.15</v>
      </c>
      <c r="K117" s="88">
        <v>8.1</v>
      </c>
      <c r="L117" s="88">
        <v>7.95</v>
      </c>
      <c r="M117" s="88">
        <v>8.1999999999999993</v>
      </c>
      <c r="N117" s="88"/>
      <c r="O117" s="89"/>
      <c r="P117" s="115">
        <f>TRUNC(((SUM(I117:M117)-MAX(I117:M117)-MIN(I117:M117))/3),2)-N117</f>
        <v>8.1</v>
      </c>
      <c r="Q117" s="115">
        <f>IF(G117&gt;0,P117," ")</f>
        <v>8.1</v>
      </c>
      <c r="R117" s="116">
        <f>RANK(P117,$P$115:$P$118,0)</f>
        <v>3</v>
      </c>
      <c r="S117" s="109">
        <f>ABS((SUM(MIN(I117:M117),MAX(I117:M117))/2)-((SUM(I117:M117)-MAX(I117:M117)-MIN(I117:M117))/3))</f>
        <v>2.5000000000000355E-2</v>
      </c>
      <c r="T117" s="212">
        <f>AVERAGE(MIN(I117:M117),MAX(I117:M117))</f>
        <v>8.0749999999999993</v>
      </c>
      <c r="U117" s="212">
        <f>MIN(I117:M117)</f>
        <v>7.95</v>
      </c>
      <c r="V117" s="205">
        <f>MAX(I117:M117)-MIN(I117:M117)</f>
        <v>0.24999999999999911</v>
      </c>
      <c r="W117" s="116" t="str">
        <f>IF(V117&gt;0.7,"Y","N")</f>
        <v>N</v>
      </c>
      <c r="X117" s="89"/>
    </row>
    <row r="118" spans="1:24">
      <c r="A118" s="108">
        <v>4</v>
      </c>
      <c r="B118" s="71"/>
      <c r="C118" s="68" t="s">
        <v>467</v>
      </c>
      <c r="D118" s="68" t="s">
        <v>468</v>
      </c>
      <c r="E118" s="68" t="s">
        <v>80</v>
      </c>
      <c r="F118" s="69"/>
      <c r="G118" s="69"/>
      <c r="H118" s="88">
        <v>1.45</v>
      </c>
      <c r="I118" s="88">
        <v>7.95</v>
      </c>
      <c r="J118" s="88">
        <v>7.8</v>
      </c>
      <c r="K118" s="88">
        <v>7.85</v>
      </c>
      <c r="L118" s="88">
        <v>7.85</v>
      </c>
      <c r="M118" s="88">
        <v>7.85</v>
      </c>
      <c r="N118" s="88"/>
      <c r="O118" s="89"/>
      <c r="P118" s="115">
        <f>TRUNC(((SUM(I118:M118)-MAX(I118:M118)-MIN(I118:M118))/3),2)-N118</f>
        <v>7.85</v>
      </c>
      <c r="Q118" s="115" t="str">
        <f>IF(G118&gt;0,P118," ")</f>
        <v xml:space="preserve"> </v>
      </c>
      <c r="R118" s="116">
        <f>RANK(P118,$P$115:$P$118,0)</f>
        <v>4</v>
      </c>
      <c r="S118" s="109">
        <f>ABS((SUM(MIN(I118:M118),MAX(I118:M118))/2)-((SUM(I118:M118)-MAX(I118:M118)-MIN(I118:M118))/3))</f>
        <v>2.4999999999998579E-2</v>
      </c>
      <c r="T118" s="212">
        <f>AVERAGE(MIN(I118:M118),MAX(I118:M118))</f>
        <v>7.875</v>
      </c>
      <c r="U118" s="212">
        <f>MIN(I118:M118)</f>
        <v>7.8</v>
      </c>
      <c r="V118" s="205">
        <f>MAX(I118:M118)-MIN(I118:M118)</f>
        <v>0.15000000000000036</v>
      </c>
      <c r="W118" s="116" t="str">
        <f>IF(V118&gt;0.7,"Y","N")</f>
        <v>N</v>
      </c>
      <c r="X118" s="89"/>
    </row>
    <row r="119" spans="1:24">
      <c r="T119" s="168"/>
      <c r="U119" s="168"/>
    </row>
    <row r="120" spans="1:24" ht="18">
      <c r="A120" s="101" t="s">
        <v>53</v>
      </c>
      <c r="B120" s="213"/>
      <c r="C120" s="95"/>
      <c r="D120" s="96"/>
      <c r="E120" s="96"/>
      <c r="F120" s="102"/>
      <c r="G120" s="97"/>
      <c r="H120" s="76"/>
      <c r="I120" s="76"/>
      <c r="J120" s="76"/>
      <c r="K120" s="76"/>
      <c r="L120" s="76"/>
      <c r="M120" s="76"/>
      <c r="N120" s="76"/>
      <c r="O120" s="77"/>
      <c r="P120" s="98"/>
      <c r="Q120" s="98"/>
      <c r="R120" s="97"/>
      <c r="S120" s="98"/>
      <c r="T120" s="168"/>
      <c r="U120" s="168"/>
      <c r="V120" s="98"/>
      <c r="W120" s="97"/>
      <c r="X120" s="77"/>
    </row>
    <row r="121" spans="1:24">
      <c r="A121" s="12" t="s">
        <v>219</v>
      </c>
      <c r="B121" s="70" t="s">
        <v>206</v>
      </c>
      <c r="C121" s="12" t="s">
        <v>2</v>
      </c>
      <c r="D121" s="12" t="s">
        <v>3</v>
      </c>
      <c r="E121" s="12" t="s">
        <v>5</v>
      </c>
      <c r="F121" s="12" t="s">
        <v>4</v>
      </c>
      <c r="G121" s="12" t="s">
        <v>6</v>
      </c>
      <c r="H121" s="80" t="s">
        <v>8</v>
      </c>
      <c r="I121" s="81" t="s">
        <v>15</v>
      </c>
      <c r="J121" s="81" t="s">
        <v>14</v>
      </c>
      <c r="K121" s="81" t="s">
        <v>16</v>
      </c>
      <c r="L121" s="81" t="s">
        <v>17</v>
      </c>
      <c r="M121" s="81" t="s">
        <v>18</v>
      </c>
      <c r="N121" s="81" t="s">
        <v>9</v>
      </c>
      <c r="O121" s="82" t="s">
        <v>10</v>
      </c>
      <c r="P121" s="103" t="s">
        <v>122</v>
      </c>
      <c r="Q121" s="103" t="s">
        <v>122</v>
      </c>
      <c r="R121" s="105" t="s">
        <v>13</v>
      </c>
      <c r="S121" s="103" t="s">
        <v>121</v>
      </c>
      <c r="T121" s="103" t="s">
        <v>229</v>
      </c>
      <c r="U121" s="103" t="s">
        <v>549</v>
      </c>
      <c r="V121" s="103" t="s">
        <v>20</v>
      </c>
      <c r="W121" s="104" t="s">
        <v>19</v>
      </c>
      <c r="X121" s="82" t="s">
        <v>12</v>
      </c>
    </row>
    <row r="122" spans="1:24">
      <c r="A122" s="108">
        <v>5</v>
      </c>
      <c r="B122" s="71"/>
      <c r="C122" s="68" t="s">
        <v>614</v>
      </c>
      <c r="D122" s="68" t="s">
        <v>69</v>
      </c>
      <c r="E122" s="68" t="s">
        <v>46</v>
      </c>
      <c r="F122" s="69"/>
      <c r="G122" s="69" t="s">
        <v>125</v>
      </c>
      <c r="H122" s="88">
        <v>1.31</v>
      </c>
      <c r="I122" s="88">
        <v>8.1</v>
      </c>
      <c r="J122" s="88">
        <v>8.15</v>
      </c>
      <c r="K122" s="88">
        <v>8.4</v>
      </c>
      <c r="L122" s="88">
        <v>8</v>
      </c>
      <c r="M122" s="88">
        <v>8.1</v>
      </c>
      <c r="N122" s="88"/>
      <c r="O122" s="89"/>
      <c r="P122" s="115">
        <f>TRUNC(((SUM(I122:M122)-MAX(I122:M122)-MIN(I122:M122))/3),2)-N122</f>
        <v>8.11</v>
      </c>
      <c r="Q122" s="115">
        <f>IF(G122&gt;0,P122," ")</f>
        <v>8.11</v>
      </c>
      <c r="R122" s="116">
        <f>RANK(P122,$P$122:$P$126,0)</f>
        <v>1</v>
      </c>
      <c r="S122" s="109">
        <f>ABS((SUM(MIN(I122:M122),MAX(I122:M122))/2)-((SUM(I122:M122)-MAX(I122:M122)-MIN(I122:M122))/3))</f>
        <v>8.3333333333332149E-2</v>
      </c>
      <c r="T122" s="212">
        <f>AVERAGE(MIN(I122:M122),MAX(I122:M122))</f>
        <v>8.1999999999999993</v>
      </c>
      <c r="U122" s="212">
        <f>MIN(I122:M122)</f>
        <v>8</v>
      </c>
      <c r="V122" s="205">
        <f>MAX(I122:M122)-MIN(I122:M122)</f>
        <v>0.40000000000000036</v>
      </c>
      <c r="W122" s="116" t="str">
        <f>IF(V122&gt;0.7,"Y","N")</f>
        <v>N</v>
      </c>
      <c r="X122" s="89" t="s">
        <v>615</v>
      </c>
    </row>
    <row r="123" spans="1:24">
      <c r="A123" s="108">
        <v>3</v>
      </c>
      <c r="B123" s="71" t="s">
        <v>556</v>
      </c>
      <c r="C123" s="68" t="s">
        <v>381</v>
      </c>
      <c r="D123" s="68" t="s">
        <v>382</v>
      </c>
      <c r="E123" s="68" t="s">
        <v>80</v>
      </c>
      <c r="F123" s="69"/>
      <c r="G123" s="69"/>
      <c r="H123" s="88">
        <v>1.38</v>
      </c>
      <c r="I123" s="88">
        <v>8</v>
      </c>
      <c r="J123" s="88">
        <v>8.0500000000000007</v>
      </c>
      <c r="K123" s="88">
        <v>8.15</v>
      </c>
      <c r="L123" s="88">
        <v>7.9</v>
      </c>
      <c r="M123" s="88">
        <v>8.15</v>
      </c>
      <c r="N123" s="88"/>
      <c r="O123" s="89"/>
      <c r="P123" s="115">
        <f>TRUNC(((SUM(I123:M123)-MAX(I123:M123)-MIN(I123:M123))/3),2)-N123</f>
        <v>8.06</v>
      </c>
      <c r="Q123" s="115" t="str">
        <f>IF(G123&gt;0,P123," ")</f>
        <v xml:space="preserve"> </v>
      </c>
      <c r="R123" s="116">
        <f>RANK(P123,$P$122:$P$126,0)</f>
        <v>2</v>
      </c>
      <c r="S123" s="109">
        <f>ABS((SUM(MIN(I123:M123),MAX(I123:M123))/2)-((SUM(I123:M123)-MAX(I123:M123)-MIN(I123:M123))/3))</f>
        <v>4.1666666666667851E-2</v>
      </c>
      <c r="T123" s="212">
        <f>AVERAGE(MIN(I123:M123),MAX(I123:M123))</f>
        <v>8.0250000000000004</v>
      </c>
      <c r="U123" s="212">
        <f>MIN(I123:M123)</f>
        <v>7.9</v>
      </c>
      <c r="V123" s="205">
        <f>MAX(I123:M123)-MIN(I123:M123)</f>
        <v>0.25</v>
      </c>
      <c r="W123" s="116" t="str">
        <f>IF(V123&gt;0.7,"Y","N")</f>
        <v>N</v>
      </c>
      <c r="X123" s="89" t="s">
        <v>616</v>
      </c>
    </row>
    <row r="124" spans="1:24">
      <c r="A124" s="108">
        <v>4</v>
      </c>
      <c r="B124" s="71" t="s">
        <v>556</v>
      </c>
      <c r="C124" s="68" t="s">
        <v>380</v>
      </c>
      <c r="D124" s="68" t="s">
        <v>269</v>
      </c>
      <c r="E124" s="68" t="s">
        <v>80</v>
      </c>
      <c r="F124" s="69"/>
      <c r="G124" s="69"/>
      <c r="H124" s="88">
        <v>1.29</v>
      </c>
      <c r="I124" s="88">
        <v>7.95</v>
      </c>
      <c r="J124" s="88">
        <v>8.0500000000000007</v>
      </c>
      <c r="K124" s="88">
        <v>8</v>
      </c>
      <c r="L124" s="88">
        <v>7.9</v>
      </c>
      <c r="M124" s="88">
        <v>7.95</v>
      </c>
      <c r="N124" s="88"/>
      <c r="O124" s="89"/>
      <c r="P124" s="115">
        <f>TRUNC(((SUM(I124:M124)-MAX(I124:M124)-MIN(I124:M124))/3),2)-N124</f>
        <v>7.96</v>
      </c>
      <c r="Q124" s="115" t="str">
        <f>IF(G124&gt;0,P124," ")</f>
        <v xml:space="preserve"> </v>
      </c>
      <c r="R124" s="116">
        <f>RANK(P124,$P$122:$P$126,0)</f>
        <v>3</v>
      </c>
      <c r="S124" s="109">
        <f>ABS((SUM(MIN(I124:M124),MAX(I124:M124))/2)-((SUM(I124:M124)-MAX(I124:M124)-MIN(I124:M124))/3))</f>
        <v>8.333333333334636E-3</v>
      </c>
      <c r="T124" s="212">
        <f>AVERAGE(MIN(I124:M124),MAX(I124:M124))</f>
        <v>7.9750000000000005</v>
      </c>
      <c r="U124" s="212">
        <f>MIN(I124:M124)</f>
        <v>7.9</v>
      </c>
      <c r="V124" s="205">
        <f>MAX(I124:M124)-MIN(I124:M124)</f>
        <v>0.15000000000000036</v>
      </c>
      <c r="W124" s="116" t="str">
        <f>IF(V124&gt;0.7,"Y","N")</f>
        <v>N</v>
      </c>
      <c r="X124" s="89" t="s">
        <v>618</v>
      </c>
    </row>
    <row r="125" spans="1:24">
      <c r="A125" s="108">
        <v>1</v>
      </c>
      <c r="B125" s="71" t="s">
        <v>556</v>
      </c>
      <c r="C125" s="68" t="s">
        <v>378</v>
      </c>
      <c r="D125" s="68" t="s">
        <v>379</v>
      </c>
      <c r="E125" s="68" t="s">
        <v>80</v>
      </c>
      <c r="F125" s="69"/>
      <c r="G125" s="69"/>
      <c r="H125" s="88">
        <v>1.53</v>
      </c>
      <c r="I125" s="88">
        <v>8.0500000000000007</v>
      </c>
      <c r="J125" s="88">
        <v>7.9</v>
      </c>
      <c r="K125" s="88">
        <v>8.0500000000000007</v>
      </c>
      <c r="L125" s="88">
        <v>7.95</v>
      </c>
      <c r="M125" s="88">
        <v>7.7</v>
      </c>
      <c r="N125" s="88"/>
      <c r="O125" s="89"/>
      <c r="P125" s="115">
        <f>TRUNC(((SUM(I125:M125)-MAX(I125:M125)-MIN(I125:M125))/3),2)-N125</f>
        <v>7.96</v>
      </c>
      <c r="Q125" s="115" t="str">
        <f>IF(G125&gt;0,P125," ")</f>
        <v xml:space="preserve"> </v>
      </c>
      <c r="R125" s="116">
        <f>RANK(P125,$P$122:$P$126,0)</f>
        <v>3</v>
      </c>
      <c r="S125" s="109">
        <f>ABS((SUM(MIN(I125:M125),MAX(I125:M125))/2)-((SUM(I125:M125)-MAX(I125:M125)-MIN(I125:M125))/3))</f>
        <v>9.1666666666665897E-2</v>
      </c>
      <c r="T125" s="212">
        <f>AVERAGE(MIN(I125:M125),MAX(I125:M125))</f>
        <v>7.875</v>
      </c>
      <c r="U125" s="212">
        <f>MIN(I125:M125)</f>
        <v>7.7</v>
      </c>
      <c r="V125" s="205">
        <f>MAX(I125:M125)-MIN(I125:M125)</f>
        <v>0.35000000000000053</v>
      </c>
      <c r="W125" s="116" t="str">
        <f>IF(V125&gt;0.7,"Y","N")</f>
        <v>N</v>
      </c>
      <c r="X125" s="89" t="s">
        <v>728</v>
      </c>
    </row>
    <row r="126" spans="1:24">
      <c r="A126" s="108">
        <v>2</v>
      </c>
      <c r="B126" s="71"/>
      <c r="C126" s="68" t="s">
        <v>356</v>
      </c>
      <c r="D126" s="68" t="s">
        <v>377</v>
      </c>
      <c r="E126" s="68" t="s">
        <v>70</v>
      </c>
      <c r="F126" s="69"/>
      <c r="G126" s="69" t="s">
        <v>124</v>
      </c>
      <c r="H126" s="88">
        <v>0.44</v>
      </c>
      <c r="I126" s="88">
        <v>7.9</v>
      </c>
      <c r="J126" s="88">
        <v>7.85</v>
      </c>
      <c r="K126" s="88">
        <v>7.9</v>
      </c>
      <c r="L126" s="88">
        <v>7.95</v>
      </c>
      <c r="M126" s="88">
        <v>7.75</v>
      </c>
      <c r="N126" s="88"/>
      <c r="O126" s="89"/>
      <c r="P126" s="115">
        <f>TRUNC(((SUM(I126:M126)-MAX(I126:M126)-MIN(I126:M126))/3),2)-N126</f>
        <v>7.88</v>
      </c>
      <c r="Q126" s="115">
        <f>IF(G126&gt;0,P126," ")</f>
        <v>7.88</v>
      </c>
      <c r="R126" s="116">
        <f>RANK(P126,$P$122:$P$126,0)</f>
        <v>5</v>
      </c>
      <c r="S126" s="109">
        <f>ABS((SUM(MIN(I126:M126),MAX(I126:M126))/2)-((SUM(I126:M126)-MAX(I126:M126)-MIN(I126:M126))/3))</f>
        <v>3.3333333333332327E-2</v>
      </c>
      <c r="T126" s="212">
        <f>AVERAGE(MIN(I126:M126),MAX(I126:M126))</f>
        <v>7.85</v>
      </c>
      <c r="U126" s="212">
        <f>MIN(I126:M126)</f>
        <v>7.75</v>
      </c>
      <c r="V126" s="205">
        <f>MAX(I126:M126)-MIN(I126:M126)</f>
        <v>0.20000000000000018</v>
      </c>
      <c r="W126" s="116" t="str">
        <f>IF(V126&gt;0.7,"Y","N")</f>
        <v>N</v>
      </c>
      <c r="X126" s="89"/>
    </row>
    <row r="127" spans="1:24">
      <c r="T127" s="168"/>
      <c r="U127" s="168"/>
    </row>
    <row r="128" spans="1:24">
      <c r="T128" s="168"/>
      <c r="U128" s="168"/>
    </row>
    <row r="129" spans="8:24">
      <c r="T129" s="168"/>
      <c r="U129" s="168"/>
    </row>
    <row r="130" spans="8:24">
      <c r="T130" s="168"/>
      <c r="U130" s="168"/>
    </row>
    <row r="132" spans="8:24" s="106" customFormat="1">
      <c r="H132" s="208"/>
      <c r="I132" s="208"/>
      <c r="J132" s="208"/>
      <c r="K132" s="208"/>
      <c r="L132" s="208"/>
      <c r="M132" s="208"/>
      <c r="N132" s="208"/>
      <c r="O132" s="208"/>
      <c r="X132" s="208"/>
    </row>
    <row r="133" spans="8:24" s="111" customFormat="1">
      <c r="H133" s="85"/>
      <c r="I133" s="85"/>
      <c r="J133" s="85"/>
      <c r="K133" s="85"/>
      <c r="L133" s="85"/>
      <c r="M133" s="85"/>
      <c r="N133" s="85"/>
      <c r="O133" s="85"/>
      <c r="X133" s="85"/>
    </row>
    <row r="134" spans="8:24">
      <c r="T134" s="168"/>
      <c r="U134" s="168"/>
    </row>
    <row r="135" spans="8:24">
      <c r="T135" s="168"/>
      <c r="U135" s="168"/>
    </row>
    <row r="137" spans="8:24" s="106" customFormat="1">
      <c r="H137" s="208"/>
      <c r="I137" s="208"/>
      <c r="J137" s="208"/>
      <c r="K137" s="208"/>
      <c r="L137" s="208"/>
      <c r="M137" s="208"/>
      <c r="N137" s="208"/>
      <c r="O137" s="208"/>
      <c r="X137" s="208"/>
    </row>
    <row r="138" spans="8:24" s="106" customFormat="1">
      <c r="H138" s="208"/>
      <c r="I138" s="208"/>
      <c r="J138" s="208"/>
      <c r="K138" s="208"/>
      <c r="L138" s="208"/>
      <c r="M138" s="208"/>
      <c r="N138" s="208"/>
      <c r="O138" s="208"/>
      <c r="X138" s="208"/>
    </row>
    <row r="139" spans="8:24">
      <c r="T139" s="168"/>
      <c r="U139" s="168"/>
    </row>
    <row r="140" spans="8:24">
      <c r="T140" s="168"/>
      <c r="U140" s="168"/>
    </row>
    <row r="142" spans="8:24" s="106" customFormat="1">
      <c r="H142" s="208"/>
      <c r="I142" s="208"/>
      <c r="J142" s="208"/>
      <c r="K142" s="208"/>
      <c r="L142" s="208"/>
      <c r="M142" s="208"/>
      <c r="N142" s="208"/>
      <c r="O142" s="208"/>
      <c r="X142" s="208"/>
    </row>
    <row r="143" spans="8:24" s="106" customFormat="1">
      <c r="H143" s="208"/>
      <c r="I143" s="208"/>
      <c r="J143" s="208"/>
      <c r="K143" s="208"/>
      <c r="L143" s="208"/>
      <c r="M143" s="208"/>
      <c r="N143" s="208"/>
      <c r="O143" s="208"/>
      <c r="X143" s="208"/>
    </row>
    <row r="144" spans="8:24">
      <c r="T144" s="168"/>
      <c r="U144" s="168"/>
    </row>
    <row r="145" spans="8:24">
      <c r="T145" s="168"/>
      <c r="U145" s="168"/>
    </row>
    <row r="149" spans="8:24" s="106" customFormat="1">
      <c r="H149" s="208"/>
      <c r="I149" s="208"/>
      <c r="J149" s="208"/>
      <c r="K149" s="208"/>
      <c r="L149" s="208"/>
      <c r="M149" s="208"/>
      <c r="N149" s="208"/>
      <c r="O149" s="208"/>
      <c r="X149" s="208"/>
    </row>
  </sheetData>
  <sortState ref="A122:AC126">
    <sortCondition ref="R122:R126"/>
    <sortCondition ref="S122:S126"/>
    <sortCondition descending="1" ref="T122:T126"/>
    <sortCondition descending="1" ref="U122:U126"/>
  </sortState>
  <phoneticPr fontId="0" type="noConversion"/>
  <pageMargins left="0.2" right="0.2" top="0.2" bottom="0.2" header="0.2" footer="0.2"/>
  <pageSetup scale="82" orientation="landscape" horizontalDpi="1200" verticalDpi="1200" r:id="rId1"/>
  <headerFooter>
    <oddHeader>&amp;R&amp;"Arial,Regular"&amp;10 15th Annual Collegiate Wushu Championships 
Hosted by the University of California, Los Angeles</oddHeader>
    <oddFooter>&amp;C&amp;"Arial,Regular"&amp;10Page &amp;P of &amp;N</oddFooter>
  </headerFooter>
  <rowBreaks count="2" manualBreakCount="2">
    <brk id="54" max="14" man="1"/>
    <brk id="98" max="14" man="1"/>
  </rowBreaks>
  <legacyDrawing r:id="rId2"/>
</worksheet>
</file>

<file path=xl/worksheets/sheet2.xml><?xml version="1.0" encoding="utf-8"?>
<worksheet xmlns="http://schemas.openxmlformats.org/spreadsheetml/2006/main" xmlns:r="http://schemas.openxmlformats.org/officeDocument/2006/relationships">
  <dimension ref="A1:IW249"/>
  <sheetViews>
    <sheetView zoomScaleNormal="100" zoomScaleSheetLayoutView="100" workbookViewId="0"/>
  </sheetViews>
  <sheetFormatPr defaultRowHeight="12.75"/>
  <cols>
    <col min="1" max="1" width="6.42578125" style="195" customWidth="1"/>
    <col min="2" max="2" width="10.5703125" style="195" bestFit="1" customWidth="1"/>
    <col min="3" max="3" width="11.7109375" style="195" customWidth="1"/>
    <col min="4" max="4" width="18.85546875" style="195" customWidth="1"/>
    <col min="5" max="5" width="26.85546875" style="195" bestFit="1" customWidth="1"/>
    <col min="6" max="6" width="11.7109375" style="200" bestFit="1" customWidth="1"/>
    <col min="7" max="7" width="6.140625" style="200" bestFit="1" customWidth="1"/>
    <col min="8" max="8" width="5.5703125" style="272" bestFit="1" customWidth="1"/>
    <col min="9" max="9" width="8.42578125" style="187" bestFit="1" customWidth="1"/>
    <col min="10" max="13" width="7.5703125" style="187" bestFit="1" customWidth="1"/>
    <col min="14" max="14" width="10.140625" style="187" bestFit="1" customWidth="1"/>
    <col min="15" max="15" width="21.5703125" style="184" bestFit="1" customWidth="1"/>
    <col min="16" max="16" width="11.42578125" style="200" bestFit="1" customWidth="1"/>
    <col min="17" max="17" width="12" style="200" hidden="1" customWidth="1"/>
    <col min="18" max="18" width="5.5703125" style="200" bestFit="1" customWidth="1"/>
    <col min="19" max="19" width="6.7109375" style="200" customWidth="1"/>
    <col min="20" max="21" width="7.7109375" style="117" bestFit="1" customWidth="1"/>
    <col min="22" max="22" width="4.5703125" style="200" bestFit="1" customWidth="1"/>
    <col min="23" max="23" width="9.42578125" style="184" bestFit="1" customWidth="1"/>
    <col min="24" max="24" width="21.85546875" style="184" customWidth="1"/>
    <col min="25" max="16384" width="9.140625" style="195"/>
  </cols>
  <sheetData>
    <row r="1" spans="1:24" ht="26.25">
      <c r="A1" s="192" t="s">
        <v>1</v>
      </c>
      <c r="B1" s="193"/>
      <c r="C1" s="193"/>
      <c r="D1" s="193"/>
      <c r="E1" s="193"/>
      <c r="F1" s="194"/>
      <c r="G1" s="97"/>
      <c r="H1" s="269"/>
      <c r="I1" s="74"/>
      <c r="J1" s="74"/>
      <c r="K1" s="74"/>
      <c r="L1" s="74"/>
      <c r="M1" s="74"/>
      <c r="N1" s="74"/>
      <c r="O1" s="183"/>
      <c r="P1" s="97"/>
      <c r="Q1" s="97"/>
      <c r="R1" s="97"/>
      <c r="S1" s="97"/>
      <c r="T1" s="98"/>
      <c r="U1" s="98"/>
      <c r="V1" s="97"/>
      <c r="W1" s="183"/>
    </row>
    <row r="3" spans="1:24" ht="18">
      <c r="A3" s="101" t="s">
        <v>98</v>
      </c>
      <c r="B3" s="213"/>
      <c r="C3" s="95"/>
      <c r="D3" s="96"/>
      <c r="E3" s="96"/>
      <c r="F3" s="102"/>
      <c r="G3" s="97"/>
      <c r="H3" s="269"/>
      <c r="I3" s="76"/>
      <c r="J3" s="76"/>
      <c r="K3" s="76"/>
      <c r="L3" s="76"/>
      <c r="M3" s="76"/>
      <c r="N3" s="76"/>
      <c r="O3" s="77"/>
      <c r="P3" s="98"/>
      <c r="Q3" s="98"/>
      <c r="R3" s="97"/>
      <c r="S3" s="98"/>
      <c r="T3" s="168"/>
      <c r="U3" s="168"/>
      <c r="V3" s="97"/>
      <c r="W3" s="77"/>
    </row>
    <row r="4" spans="1:24">
      <c r="A4" s="12" t="s">
        <v>219</v>
      </c>
      <c r="B4" s="70" t="s">
        <v>206</v>
      </c>
      <c r="C4" s="12" t="s">
        <v>2</v>
      </c>
      <c r="D4" s="12" t="s">
        <v>3</v>
      </c>
      <c r="E4" s="12" t="s">
        <v>5</v>
      </c>
      <c r="F4" s="12" t="s">
        <v>4</v>
      </c>
      <c r="G4" s="12" t="s">
        <v>6</v>
      </c>
      <c r="H4" s="270" t="s">
        <v>8</v>
      </c>
      <c r="I4" s="81" t="s">
        <v>15</v>
      </c>
      <c r="J4" s="81" t="s">
        <v>14</v>
      </c>
      <c r="K4" s="81" t="s">
        <v>16</v>
      </c>
      <c r="L4" s="81" t="s">
        <v>17</v>
      </c>
      <c r="M4" s="81" t="s">
        <v>18</v>
      </c>
      <c r="N4" s="81" t="s">
        <v>9</v>
      </c>
      <c r="O4" s="82" t="s">
        <v>10</v>
      </c>
      <c r="P4" s="103" t="s">
        <v>122</v>
      </c>
      <c r="Q4" s="103" t="s">
        <v>122</v>
      </c>
      <c r="R4" s="105" t="s">
        <v>13</v>
      </c>
      <c r="S4" s="103" t="s">
        <v>121</v>
      </c>
      <c r="T4" s="103" t="s">
        <v>229</v>
      </c>
      <c r="U4" s="103" t="s">
        <v>549</v>
      </c>
      <c r="V4" s="103" t="s">
        <v>20</v>
      </c>
      <c r="W4" s="104" t="s">
        <v>19</v>
      </c>
      <c r="X4" s="82" t="s">
        <v>12</v>
      </c>
    </row>
    <row r="5" spans="1:24">
      <c r="A5" s="111" t="s">
        <v>220</v>
      </c>
      <c r="B5" s="73"/>
      <c r="C5" s="18"/>
      <c r="D5" s="18"/>
      <c r="E5" s="18"/>
      <c r="F5" s="18"/>
      <c r="G5" s="18"/>
      <c r="H5" s="271"/>
      <c r="I5" s="92"/>
      <c r="J5" s="92"/>
      <c r="K5" s="92"/>
      <c r="L5" s="92"/>
      <c r="M5" s="92"/>
      <c r="N5" s="92"/>
      <c r="O5" s="93"/>
      <c r="P5" s="122"/>
      <c r="Q5" s="122"/>
      <c r="R5" s="124"/>
      <c r="S5" s="122"/>
      <c r="T5" s="168"/>
      <c r="U5" s="168"/>
      <c r="V5" s="122"/>
      <c r="W5" s="123"/>
      <c r="X5" s="93"/>
    </row>
    <row r="6" spans="1:24">
      <c r="W6" s="200"/>
    </row>
    <row r="7" spans="1:24">
      <c r="W7" s="200"/>
    </row>
    <row r="8" spans="1:24" ht="18">
      <c r="A8" s="101" t="s">
        <v>99</v>
      </c>
      <c r="B8" s="213"/>
      <c r="C8" s="95"/>
      <c r="D8" s="96"/>
      <c r="E8" s="96"/>
      <c r="F8" s="102"/>
      <c r="G8" s="97"/>
      <c r="H8" s="269"/>
      <c r="I8" s="76"/>
      <c r="J8" s="76"/>
      <c r="K8" s="76"/>
      <c r="L8" s="76"/>
      <c r="M8" s="76"/>
      <c r="N8" s="76"/>
      <c r="O8" s="77"/>
      <c r="P8" s="98"/>
      <c r="Q8" s="98"/>
      <c r="R8" s="97"/>
      <c r="S8" s="98"/>
      <c r="T8" s="168"/>
      <c r="U8" s="168"/>
      <c r="V8" s="98"/>
      <c r="W8" s="97"/>
      <c r="X8" s="77"/>
    </row>
    <row r="9" spans="1:24">
      <c r="A9" s="12" t="s">
        <v>219</v>
      </c>
      <c r="B9" s="70" t="s">
        <v>206</v>
      </c>
      <c r="C9" s="12" t="s">
        <v>2</v>
      </c>
      <c r="D9" s="12" t="s">
        <v>3</v>
      </c>
      <c r="E9" s="12" t="s">
        <v>5</v>
      </c>
      <c r="F9" s="12" t="s">
        <v>4</v>
      </c>
      <c r="G9" s="12" t="s">
        <v>6</v>
      </c>
      <c r="H9" s="270" t="s">
        <v>8</v>
      </c>
      <c r="I9" s="81" t="s">
        <v>15</v>
      </c>
      <c r="J9" s="81" t="s">
        <v>14</v>
      </c>
      <c r="K9" s="81" t="s">
        <v>16</v>
      </c>
      <c r="L9" s="81" t="s">
        <v>17</v>
      </c>
      <c r="M9" s="81" t="s">
        <v>18</v>
      </c>
      <c r="N9" s="81" t="s">
        <v>9</v>
      </c>
      <c r="O9" s="82" t="s">
        <v>10</v>
      </c>
      <c r="P9" s="103" t="s">
        <v>122</v>
      </c>
      <c r="Q9" s="103" t="s">
        <v>122</v>
      </c>
      <c r="R9" s="105" t="s">
        <v>13</v>
      </c>
      <c r="S9" s="103" t="s">
        <v>121</v>
      </c>
      <c r="T9" s="103" t="s">
        <v>229</v>
      </c>
      <c r="U9" s="103" t="s">
        <v>549</v>
      </c>
      <c r="V9" s="103" t="s">
        <v>20</v>
      </c>
      <c r="W9" s="104" t="s">
        <v>19</v>
      </c>
      <c r="X9" s="82" t="s">
        <v>12</v>
      </c>
    </row>
    <row r="10" spans="1:24">
      <c r="A10" s="111" t="s">
        <v>220</v>
      </c>
      <c r="B10" s="73"/>
      <c r="C10" s="18"/>
      <c r="D10" s="18"/>
      <c r="E10" s="18"/>
      <c r="F10" s="18"/>
      <c r="G10" s="18"/>
      <c r="H10" s="271"/>
      <c r="I10" s="92"/>
      <c r="J10" s="92"/>
      <c r="K10" s="92"/>
      <c r="L10" s="92"/>
      <c r="M10" s="92"/>
      <c r="N10" s="92"/>
      <c r="O10" s="93"/>
      <c r="P10" s="122"/>
      <c r="Q10" s="122"/>
      <c r="R10" s="124"/>
      <c r="S10" s="122"/>
      <c r="T10" s="168"/>
      <c r="U10" s="168"/>
      <c r="V10" s="122"/>
      <c r="W10" s="123"/>
      <c r="X10" s="93"/>
    </row>
    <row r="11" spans="1:24">
      <c r="W11" s="200"/>
    </row>
    <row r="12" spans="1:24">
      <c r="W12" s="200"/>
    </row>
    <row r="13" spans="1:24" ht="18">
      <c r="A13" s="101" t="s">
        <v>105</v>
      </c>
      <c r="B13" s="213"/>
      <c r="C13" s="95"/>
      <c r="D13" s="96"/>
      <c r="E13" s="96"/>
      <c r="F13" s="102"/>
      <c r="G13" s="97"/>
      <c r="H13" s="269"/>
      <c r="I13" s="76"/>
      <c r="J13" s="76"/>
      <c r="K13" s="76"/>
      <c r="L13" s="76"/>
      <c r="M13" s="76"/>
      <c r="N13" s="76"/>
      <c r="O13" s="77"/>
      <c r="P13" s="98"/>
      <c r="Q13" s="98"/>
      <c r="R13" s="97"/>
      <c r="S13" s="98"/>
      <c r="T13" s="168"/>
      <c r="U13" s="168"/>
      <c r="V13" s="98"/>
      <c r="W13" s="97"/>
      <c r="X13" s="77"/>
    </row>
    <row r="14" spans="1:24">
      <c r="A14" s="12" t="s">
        <v>219</v>
      </c>
      <c r="B14" s="70" t="s">
        <v>206</v>
      </c>
      <c r="C14" s="12" t="s">
        <v>2</v>
      </c>
      <c r="D14" s="12" t="s">
        <v>3</v>
      </c>
      <c r="E14" s="12" t="s">
        <v>5</v>
      </c>
      <c r="F14" s="12" t="s">
        <v>4</v>
      </c>
      <c r="G14" s="12" t="s">
        <v>6</v>
      </c>
      <c r="H14" s="270" t="s">
        <v>8</v>
      </c>
      <c r="I14" s="81" t="s">
        <v>15</v>
      </c>
      <c r="J14" s="81" t="s">
        <v>14</v>
      </c>
      <c r="K14" s="81" t="s">
        <v>16</v>
      </c>
      <c r="L14" s="81" t="s">
        <v>17</v>
      </c>
      <c r="M14" s="81" t="s">
        <v>18</v>
      </c>
      <c r="N14" s="81" t="s">
        <v>9</v>
      </c>
      <c r="O14" s="82" t="s">
        <v>10</v>
      </c>
      <c r="P14" s="103" t="s">
        <v>122</v>
      </c>
      <c r="Q14" s="103" t="s">
        <v>122</v>
      </c>
      <c r="R14" s="105" t="s">
        <v>13</v>
      </c>
      <c r="S14" s="103" t="s">
        <v>121</v>
      </c>
      <c r="T14" s="103" t="s">
        <v>229</v>
      </c>
      <c r="U14" s="103" t="s">
        <v>549</v>
      </c>
      <c r="V14" s="103" t="s">
        <v>20</v>
      </c>
      <c r="W14" s="104" t="s">
        <v>19</v>
      </c>
      <c r="X14" s="82" t="s">
        <v>12</v>
      </c>
    </row>
    <row r="15" spans="1:24">
      <c r="A15" s="111" t="s">
        <v>220</v>
      </c>
      <c r="B15" s="214"/>
      <c r="C15" s="19"/>
      <c r="D15" s="19"/>
      <c r="E15" s="19"/>
      <c r="F15" s="26"/>
      <c r="G15" s="26"/>
      <c r="H15" s="273"/>
      <c r="I15" s="91"/>
      <c r="J15" s="91"/>
      <c r="K15" s="91"/>
      <c r="L15" s="91"/>
      <c r="M15" s="91"/>
      <c r="N15" s="91"/>
      <c r="O15" s="85"/>
      <c r="P15" s="120"/>
      <c r="Q15" s="120"/>
      <c r="R15" s="121"/>
      <c r="S15" s="120"/>
      <c r="T15" s="168"/>
      <c r="U15" s="168"/>
      <c r="V15" s="120"/>
      <c r="W15" s="121"/>
      <c r="X15" s="85"/>
    </row>
    <row r="16" spans="1:24">
      <c r="W16" s="200"/>
    </row>
    <row r="17" spans="1:24">
      <c r="W17" s="200"/>
    </row>
    <row r="18" spans="1:24" ht="18">
      <c r="A18" s="196" t="s">
        <v>383</v>
      </c>
      <c r="B18" s="197"/>
      <c r="C18" s="197"/>
      <c r="D18" s="139"/>
      <c r="E18" s="139"/>
      <c r="F18" s="142"/>
      <c r="G18" s="97"/>
      <c r="H18" s="269"/>
      <c r="I18" s="74"/>
      <c r="J18" s="74"/>
      <c r="K18" s="74"/>
      <c r="L18" s="74"/>
      <c r="M18" s="74"/>
      <c r="N18" s="74"/>
      <c r="O18" s="183"/>
      <c r="P18" s="97"/>
      <c r="Q18" s="97"/>
      <c r="R18" s="97"/>
      <c r="S18" s="97"/>
      <c r="T18" s="98"/>
      <c r="U18" s="98"/>
      <c r="V18" s="97"/>
      <c r="W18" s="97"/>
      <c r="X18" s="183"/>
    </row>
    <row r="19" spans="1:24" s="146" customFormat="1">
      <c r="A19" s="222" t="s">
        <v>219</v>
      </c>
      <c r="B19" s="222" t="s">
        <v>206</v>
      </c>
      <c r="C19" s="222" t="s">
        <v>2</v>
      </c>
      <c r="D19" s="222" t="s">
        <v>3</v>
      </c>
      <c r="E19" s="222" t="s">
        <v>5</v>
      </c>
      <c r="F19" s="222" t="s">
        <v>4</v>
      </c>
      <c r="G19" s="222" t="s">
        <v>6</v>
      </c>
      <c r="H19" s="274" t="s">
        <v>8</v>
      </c>
      <c r="I19" s="127" t="s">
        <v>15</v>
      </c>
      <c r="J19" s="127" t="s">
        <v>14</v>
      </c>
      <c r="K19" s="127" t="s">
        <v>16</v>
      </c>
      <c r="L19" s="127" t="s">
        <v>17</v>
      </c>
      <c r="M19" s="127" t="s">
        <v>18</v>
      </c>
      <c r="N19" s="127" t="s">
        <v>9</v>
      </c>
      <c r="O19" s="128" t="s">
        <v>10</v>
      </c>
      <c r="P19" s="143" t="s">
        <v>122</v>
      </c>
      <c r="Q19" s="103" t="s">
        <v>122</v>
      </c>
      <c r="R19" s="105" t="s">
        <v>13</v>
      </c>
      <c r="S19" s="103" t="s">
        <v>121</v>
      </c>
      <c r="T19" s="103" t="s">
        <v>229</v>
      </c>
      <c r="U19" s="103" t="s">
        <v>549</v>
      </c>
      <c r="V19" s="143" t="s">
        <v>20</v>
      </c>
      <c r="W19" s="144" t="s">
        <v>19</v>
      </c>
      <c r="X19" s="128" t="s">
        <v>12</v>
      </c>
    </row>
    <row r="20" spans="1:24" s="199" customFormat="1">
      <c r="A20" s="108">
        <v>19</v>
      </c>
      <c r="B20" s="71"/>
      <c r="C20" s="223" t="s">
        <v>63</v>
      </c>
      <c r="D20" s="223" t="s">
        <v>47</v>
      </c>
      <c r="E20" s="223" t="s">
        <v>186</v>
      </c>
      <c r="F20" s="116"/>
      <c r="G20" s="116"/>
      <c r="H20" s="275" t="s">
        <v>590</v>
      </c>
      <c r="I20" s="88">
        <v>8.15</v>
      </c>
      <c r="J20" s="88">
        <v>8.35</v>
      </c>
      <c r="K20" s="88">
        <v>8.4</v>
      </c>
      <c r="L20" s="88">
        <v>8.4</v>
      </c>
      <c r="M20" s="88">
        <v>8.0500000000000007</v>
      </c>
      <c r="N20" s="88"/>
      <c r="O20" s="185"/>
      <c r="P20" s="113">
        <f t="shared" ref="P20:P44" si="0">TRUNC(((SUM(I20:M20)-MAX(I20:M20)-MIN(I20:M20))/3),2)-N20</f>
        <v>8.3000000000000007</v>
      </c>
      <c r="Q20" s="115" t="str">
        <f t="shared" ref="Q20:Q44" si="1">IF(G20&gt;0,P20," ")</f>
        <v xml:space="preserve"> </v>
      </c>
      <c r="R20" s="198">
        <f t="shared" ref="R20:R44" si="2">RANK(P20,$P$20:$P$44,0)</f>
        <v>1</v>
      </c>
      <c r="S20" s="109">
        <f t="shared" ref="S20:S44" si="3">ABS((SUM(MIN(I20:M20),MAX(I20:M20))/2)-((SUM(I20:M20)-MAX(I20:M20)-MIN(I20:M20))/3))</f>
        <v>7.4999999999997513E-2</v>
      </c>
      <c r="T20" s="212">
        <f t="shared" ref="T20:T44" si="4">AVERAGE(MIN(I20:M20),MAX(I20:M20))</f>
        <v>8.2250000000000014</v>
      </c>
      <c r="U20" s="212">
        <f t="shared" ref="U20:U44" si="5">MIN(I20:M20)</f>
        <v>8.0500000000000007</v>
      </c>
      <c r="V20" s="205">
        <f t="shared" ref="V20:V44" si="6">MAX(I20:M20)-MIN(I20:M20)</f>
        <v>0.34999999999999964</v>
      </c>
      <c r="W20" s="116" t="str">
        <f t="shared" ref="W20:W44" si="7">IF(V20&gt;0.7,"Y","N")</f>
        <v>N</v>
      </c>
      <c r="X20" s="185"/>
    </row>
    <row r="21" spans="1:24" s="199" customFormat="1">
      <c r="A21" s="108">
        <v>16</v>
      </c>
      <c r="B21" s="71"/>
      <c r="C21" s="223" t="s">
        <v>58</v>
      </c>
      <c r="D21" s="223" t="s">
        <v>59</v>
      </c>
      <c r="E21" s="223" t="s">
        <v>70</v>
      </c>
      <c r="F21" s="116"/>
      <c r="G21" s="116" t="s">
        <v>124</v>
      </c>
      <c r="H21" s="275" t="s">
        <v>598</v>
      </c>
      <c r="I21" s="88">
        <v>7.95</v>
      </c>
      <c r="J21" s="88">
        <v>8.15</v>
      </c>
      <c r="K21" s="88">
        <v>8.1999999999999993</v>
      </c>
      <c r="L21" s="88">
        <v>8.3000000000000007</v>
      </c>
      <c r="M21" s="88">
        <v>8.25</v>
      </c>
      <c r="N21" s="88"/>
      <c r="O21" s="185"/>
      <c r="P21" s="115">
        <f t="shared" si="0"/>
        <v>8.1999999999999993</v>
      </c>
      <c r="Q21" s="115">
        <f t="shared" si="1"/>
        <v>8.1999999999999993</v>
      </c>
      <c r="R21" s="110">
        <f t="shared" si="2"/>
        <v>2</v>
      </c>
      <c r="S21" s="109">
        <f t="shared" si="3"/>
        <v>7.4999999999999289E-2</v>
      </c>
      <c r="T21" s="212">
        <f t="shared" si="4"/>
        <v>8.125</v>
      </c>
      <c r="U21" s="212">
        <f t="shared" si="5"/>
        <v>7.95</v>
      </c>
      <c r="V21" s="205">
        <f t="shared" si="6"/>
        <v>0.35000000000000053</v>
      </c>
      <c r="W21" s="116" t="str">
        <f t="shared" si="7"/>
        <v>N</v>
      </c>
      <c r="X21" s="185"/>
    </row>
    <row r="22" spans="1:24" s="199" customFormat="1">
      <c r="A22" s="108">
        <v>5</v>
      </c>
      <c r="B22" s="71"/>
      <c r="C22" s="223" t="s">
        <v>292</v>
      </c>
      <c r="D22" s="223" t="s">
        <v>293</v>
      </c>
      <c r="E22" s="223" t="s">
        <v>179</v>
      </c>
      <c r="F22" s="116"/>
      <c r="G22" s="116" t="s">
        <v>125</v>
      </c>
      <c r="H22" s="275" t="s">
        <v>588</v>
      </c>
      <c r="I22" s="88">
        <v>7.9</v>
      </c>
      <c r="J22" s="88">
        <v>8.3000000000000007</v>
      </c>
      <c r="K22" s="88">
        <v>8.3000000000000007</v>
      </c>
      <c r="L22" s="88">
        <v>8</v>
      </c>
      <c r="M22" s="88">
        <v>8.1999999999999993</v>
      </c>
      <c r="N22" s="88"/>
      <c r="O22" s="185"/>
      <c r="P22" s="115">
        <f t="shared" si="0"/>
        <v>8.16</v>
      </c>
      <c r="Q22" s="115">
        <f t="shared" si="1"/>
        <v>8.16</v>
      </c>
      <c r="R22" s="110">
        <f t="shared" si="2"/>
        <v>3</v>
      </c>
      <c r="S22" s="109">
        <f t="shared" si="3"/>
        <v>6.6666666666668206E-2</v>
      </c>
      <c r="T22" s="212">
        <f t="shared" si="4"/>
        <v>8.1000000000000014</v>
      </c>
      <c r="U22" s="212">
        <f t="shared" si="5"/>
        <v>7.9</v>
      </c>
      <c r="V22" s="205">
        <f t="shared" si="6"/>
        <v>0.40000000000000036</v>
      </c>
      <c r="W22" s="116" t="str">
        <f t="shared" si="7"/>
        <v>N</v>
      </c>
      <c r="X22" s="185"/>
    </row>
    <row r="23" spans="1:24" s="199" customFormat="1">
      <c r="A23" s="108">
        <v>20</v>
      </c>
      <c r="B23" s="71"/>
      <c r="C23" s="223" t="s">
        <v>385</v>
      </c>
      <c r="D23" s="223" t="s">
        <v>325</v>
      </c>
      <c r="E23" s="223" t="s">
        <v>179</v>
      </c>
      <c r="F23" s="116"/>
      <c r="G23" s="116"/>
      <c r="H23" s="275" t="s">
        <v>599</v>
      </c>
      <c r="I23" s="88">
        <v>8.0500000000000007</v>
      </c>
      <c r="J23" s="88">
        <v>8.25</v>
      </c>
      <c r="K23" s="88">
        <v>8.1</v>
      </c>
      <c r="L23" s="88">
        <v>8.4499999999999993</v>
      </c>
      <c r="M23" s="88">
        <v>8.1</v>
      </c>
      <c r="N23" s="88"/>
      <c r="O23" s="185"/>
      <c r="P23" s="115">
        <f t="shared" si="0"/>
        <v>8.15</v>
      </c>
      <c r="Q23" s="115" t="str">
        <f t="shared" si="1"/>
        <v xml:space="preserve"> </v>
      </c>
      <c r="R23" s="110">
        <f t="shared" si="2"/>
        <v>4</v>
      </c>
      <c r="S23" s="109">
        <f t="shared" si="3"/>
        <v>9.9999999999999645E-2</v>
      </c>
      <c r="T23" s="212">
        <f t="shared" si="4"/>
        <v>8.25</v>
      </c>
      <c r="U23" s="212">
        <f t="shared" si="5"/>
        <v>8.0500000000000007</v>
      </c>
      <c r="V23" s="205">
        <f t="shared" si="6"/>
        <v>0.39999999999999858</v>
      </c>
      <c r="W23" s="116" t="str">
        <f t="shared" si="7"/>
        <v>N</v>
      </c>
      <c r="X23" s="185"/>
    </row>
    <row r="24" spans="1:24" s="199" customFormat="1">
      <c r="A24" s="108">
        <v>22</v>
      </c>
      <c r="B24" s="71"/>
      <c r="C24" s="223" t="s">
        <v>183</v>
      </c>
      <c r="D24" s="223" t="s">
        <v>184</v>
      </c>
      <c r="E24" s="223" t="s">
        <v>186</v>
      </c>
      <c r="F24" s="116"/>
      <c r="G24" s="116"/>
      <c r="H24" s="275" t="s">
        <v>601</v>
      </c>
      <c r="I24" s="88">
        <v>8.1</v>
      </c>
      <c r="J24" s="88">
        <v>8.15</v>
      </c>
      <c r="K24" s="88">
        <v>8.15</v>
      </c>
      <c r="L24" s="88">
        <v>8.25</v>
      </c>
      <c r="M24" s="88">
        <v>8</v>
      </c>
      <c r="N24" s="88"/>
      <c r="O24" s="185"/>
      <c r="P24" s="115">
        <f t="shared" si="0"/>
        <v>8.1300000000000008</v>
      </c>
      <c r="Q24" s="115" t="str">
        <f t="shared" si="1"/>
        <v xml:space="preserve"> </v>
      </c>
      <c r="R24" s="110">
        <f t="shared" si="2"/>
        <v>5</v>
      </c>
      <c r="S24" s="109">
        <f t="shared" si="3"/>
        <v>8.3333333333328596E-3</v>
      </c>
      <c r="T24" s="212">
        <f t="shared" si="4"/>
        <v>8.125</v>
      </c>
      <c r="U24" s="212">
        <f t="shared" si="5"/>
        <v>8</v>
      </c>
      <c r="V24" s="205">
        <f t="shared" si="6"/>
        <v>0.25</v>
      </c>
      <c r="W24" s="116" t="str">
        <f t="shared" si="7"/>
        <v>N</v>
      </c>
      <c r="X24" s="185"/>
    </row>
    <row r="25" spans="1:24" s="199" customFormat="1">
      <c r="A25" s="108">
        <v>7</v>
      </c>
      <c r="B25" s="71"/>
      <c r="C25" s="223" t="s">
        <v>89</v>
      </c>
      <c r="D25" s="223" t="s">
        <v>90</v>
      </c>
      <c r="E25" s="223" t="s">
        <v>186</v>
      </c>
      <c r="F25" s="116"/>
      <c r="G25" s="116"/>
      <c r="H25" s="275" t="s">
        <v>590</v>
      </c>
      <c r="I25" s="88">
        <v>7.95</v>
      </c>
      <c r="J25" s="88">
        <v>8.25</v>
      </c>
      <c r="K25" s="88">
        <v>7.95</v>
      </c>
      <c r="L25" s="88">
        <v>8.3000000000000007</v>
      </c>
      <c r="M25" s="88">
        <v>8.1</v>
      </c>
      <c r="N25" s="88"/>
      <c r="O25" s="185"/>
      <c r="P25" s="115">
        <f t="shared" si="0"/>
        <v>8.1</v>
      </c>
      <c r="Q25" s="115" t="str">
        <f t="shared" si="1"/>
        <v xml:space="preserve"> </v>
      </c>
      <c r="R25" s="110">
        <f t="shared" si="2"/>
        <v>6</v>
      </c>
      <c r="S25" s="109">
        <f t="shared" si="3"/>
        <v>2.5000000000000355E-2</v>
      </c>
      <c r="T25" s="212">
        <f t="shared" si="4"/>
        <v>8.125</v>
      </c>
      <c r="U25" s="212">
        <f t="shared" si="5"/>
        <v>7.95</v>
      </c>
      <c r="V25" s="205">
        <f t="shared" si="6"/>
        <v>0.35000000000000053</v>
      </c>
      <c r="W25" s="116" t="str">
        <f t="shared" si="7"/>
        <v>N</v>
      </c>
      <c r="X25" s="185"/>
    </row>
    <row r="26" spans="1:24" s="199" customFormat="1">
      <c r="A26" s="108">
        <v>6</v>
      </c>
      <c r="B26" s="71"/>
      <c r="C26" s="223" t="s">
        <v>320</v>
      </c>
      <c r="D26" s="223" t="s">
        <v>321</v>
      </c>
      <c r="E26" s="223" t="s">
        <v>185</v>
      </c>
      <c r="F26" s="116"/>
      <c r="G26" s="116" t="s">
        <v>124</v>
      </c>
      <c r="H26" s="275" t="s">
        <v>589</v>
      </c>
      <c r="I26" s="88">
        <v>8</v>
      </c>
      <c r="J26" s="88">
        <v>8.1999999999999993</v>
      </c>
      <c r="K26" s="88">
        <v>7.9</v>
      </c>
      <c r="L26" s="88">
        <v>8.1999999999999993</v>
      </c>
      <c r="M26" s="88">
        <v>8</v>
      </c>
      <c r="N26" s="88"/>
      <c r="O26" s="185"/>
      <c r="P26" s="109">
        <f t="shared" si="0"/>
        <v>8.06</v>
      </c>
      <c r="Q26" s="115">
        <f t="shared" si="1"/>
        <v>8.06</v>
      </c>
      <c r="R26" s="110">
        <f t="shared" si="2"/>
        <v>7</v>
      </c>
      <c r="S26" s="109">
        <f t="shared" si="3"/>
        <v>1.6666666666663943E-2</v>
      </c>
      <c r="T26" s="212">
        <f t="shared" si="4"/>
        <v>8.0500000000000007</v>
      </c>
      <c r="U26" s="212">
        <f t="shared" si="5"/>
        <v>7.9</v>
      </c>
      <c r="V26" s="205">
        <f t="shared" si="6"/>
        <v>0.29999999999999893</v>
      </c>
      <c r="W26" s="116" t="str">
        <f t="shared" si="7"/>
        <v>N</v>
      </c>
      <c r="X26" s="185"/>
    </row>
    <row r="27" spans="1:24" s="199" customFormat="1">
      <c r="A27" s="108">
        <v>8</v>
      </c>
      <c r="B27" s="71"/>
      <c r="C27" s="223" t="s">
        <v>175</v>
      </c>
      <c r="D27" s="223" t="s">
        <v>176</v>
      </c>
      <c r="E27" s="223" t="s">
        <v>46</v>
      </c>
      <c r="F27" s="116"/>
      <c r="G27" s="116" t="s">
        <v>125</v>
      </c>
      <c r="H27" s="275" t="s">
        <v>591</v>
      </c>
      <c r="I27" s="88">
        <v>8</v>
      </c>
      <c r="J27" s="88">
        <v>8.1</v>
      </c>
      <c r="K27" s="88">
        <v>7.95</v>
      </c>
      <c r="L27" s="88">
        <v>8.1</v>
      </c>
      <c r="M27" s="88">
        <v>8.0500000000000007</v>
      </c>
      <c r="N27" s="88"/>
      <c r="O27" s="185"/>
      <c r="P27" s="115">
        <f t="shared" si="0"/>
        <v>8.0500000000000007</v>
      </c>
      <c r="Q27" s="115">
        <f t="shared" si="1"/>
        <v>8.0500000000000007</v>
      </c>
      <c r="R27" s="110">
        <f t="shared" si="2"/>
        <v>8</v>
      </c>
      <c r="S27" s="109">
        <f t="shared" si="3"/>
        <v>2.5000000000000355E-2</v>
      </c>
      <c r="T27" s="212">
        <f t="shared" si="4"/>
        <v>8.0250000000000004</v>
      </c>
      <c r="U27" s="212">
        <f t="shared" si="5"/>
        <v>7.95</v>
      </c>
      <c r="V27" s="205">
        <f t="shared" si="6"/>
        <v>0.14999999999999947</v>
      </c>
      <c r="W27" s="116" t="str">
        <f t="shared" si="7"/>
        <v>N</v>
      </c>
      <c r="X27" s="185"/>
    </row>
    <row r="28" spans="1:24" s="199" customFormat="1">
      <c r="A28" s="108">
        <v>3</v>
      </c>
      <c r="B28" s="71"/>
      <c r="C28" s="223" t="s">
        <v>386</v>
      </c>
      <c r="D28" s="223" t="s">
        <v>28</v>
      </c>
      <c r="E28" s="223" t="s">
        <v>186</v>
      </c>
      <c r="F28" s="116"/>
      <c r="G28" s="116"/>
      <c r="H28" s="275" t="s">
        <v>586</v>
      </c>
      <c r="I28" s="88">
        <v>8</v>
      </c>
      <c r="J28" s="88">
        <v>8</v>
      </c>
      <c r="K28" s="88">
        <v>7.95</v>
      </c>
      <c r="L28" s="88">
        <v>8.15</v>
      </c>
      <c r="M28" s="88">
        <v>8</v>
      </c>
      <c r="N28" s="88"/>
      <c r="O28" s="185"/>
      <c r="P28" s="115">
        <f t="shared" si="0"/>
        <v>8</v>
      </c>
      <c r="Q28" s="115" t="str">
        <f t="shared" si="1"/>
        <v xml:space="preserve"> </v>
      </c>
      <c r="R28" s="110">
        <f t="shared" si="2"/>
        <v>9</v>
      </c>
      <c r="S28" s="109">
        <f t="shared" si="3"/>
        <v>4.9999999999998934E-2</v>
      </c>
      <c r="T28" s="212">
        <f t="shared" si="4"/>
        <v>8.0500000000000007</v>
      </c>
      <c r="U28" s="212">
        <f t="shared" si="5"/>
        <v>7.95</v>
      </c>
      <c r="V28" s="205">
        <f t="shared" si="6"/>
        <v>0.20000000000000018</v>
      </c>
      <c r="W28" s="116" t="str">
        <f t="shared" si="7"/>
        <v>N</v>
      </c>
      <c r="X28" s="185"/>
    </row>
    <row r="29" spans="1:24" s="199" customFormat="1">
      <c r="A29" s="108">
        <v>15</v>
      </c>
      <c r="B29" s="71"/>
      <c r="C29" s="223" t="s">
        <v>390</v>
      </c>
      <c r="D29" s="223" t="s">
        <v>391</v>
      </c>
      <c r="E29" s="223" t="s">
        <v>392</v>
      </c>
      <c r="F29" s="116"/>
      <c r="G29" s="116"/>
      <c r="H29" s="275" t="s">
        <v>597</v>
      </c>
      <c r="I29" s="88">
        <v>8</v>
      </c>
      <c r="J29" s="88">
        <v>8.0500000000000007</v>
      </c>
      <c r="K29" s="88">
        <v>7.85</v>
      </c>
      <c r="L29" s="88">
        <v>8.25</v>
      </c>
      <c r="M29" s="88">
        <v>7.65</v>
      </c>
      <c r="N29" s="88"/>
      <c r="O29" s="185"/>
      <c r="P29" s="115">
        <f t="shared" si="0"/>
        <v>7.96</v>
      </c>
      <c r="Q29" s="115" t="str">
        <f t="shared" si="1"/>
        <v xml:space="preserve"> </v>
      </c>
      <c r="R29" s="110">
        <f t="shared" si="2"/>
        <v>10</v>
      </c>
      <c r="S29" s="109">
        <f t="shared" si="3"/>
        <v>1.6666666666665719E-2</v>
      </c>
      <c r="T29" s="212">
        <f t="shared" si="4"/>
        <v>7.95</v>
      </c>
      <c r="U29" s="212">
        <f t="shared" si="5"/>
        <v>7.65</v>
      </c>
      <c r="V29" s="205">
        <f t="shared" si="6"/>
        <v>0.59999999999999964</v>
      </c>
      <c r="W29" s="116" t="str">
        <f t="shared" si="7"/>
        <v>N</v>
      </c>
      <c r="X29" s="185"/>
    </row>
    <row r="30" spans="1:24" s="199" customFormat="1">
      <c r="A30" s="108">
        <v>18</v>
      </c>
      <c r="B30" s="71"/>
      <c r="C30" s="223" t="s">
        <v>83</v>
      </c>
      <c r="D30" s="223" t="s">
        <v>387</v>
      </c>
      <c r="E30" s="223" t="s">
        <v>247</v>
      </c>
      <c r="F30" s="116"/>
      <c r="G30" s="116"/>
      <c r="H30" s="275" t="s">
        <v>590</v>
      </c>
      <c r="I30" s="88">
        <v>7.9</v>
      </c>
      <c r="J30" s="88">
        <v>8.1</v>
      </c>
      <c r="K30" s="88">
        <v>7.75</v>
      </c>
      <c r="L30" s="88">
        <v>7.9</v>
      </c>
      <c r="M30" s="88">
        <v>7.95</v>
      </c>
      <c r="N30" s="88"/>
      <c r="O30" s="185"/>
      <c r="P30" s="115">
        <f t="shared" si="0"/>
        <v>7.91</v>
      </c>
      <c r="Q30" s="115" t="str">
        <f t="shared" si="1"/>
        <v xml:space="preserve"> </v>
      </c>
      <c r="R30" s="110">
        <f t="shared" si="2"/>
        <v>11</v>
      </c>
      <c r="S30" s="109">
        <f t="shared" si="3"/>
        <v>8.3333333333328596E-3</v>
      </c>
      <c r="T30" s="212">
        <f t="shared" si="4"/>
        <v>7.9249999999999998</v>
      </c>
      <c r="U30" s="212">
        <f t="shared" si="5"/>
        <v>7.75</v>
      </c>
      <c r="V30" s="205">
        <f t="shared" si="6"/>
        <v>0.34999999999999964</v>
      </c>
      <c r="W30" s="116" t="str">
        <f t="shared" si="7"/>
        <v>N</v>
      </c>
      <c r="X30" s="185"/>
    </row>
    <row r="31" spans="1:24" s="199" customFormat="1">
      <c r="A31" s="108">
        <v>17</v>
      </c>
      <c r="B31" s="71"/>
      <c r="C31" s="223" t="s">
        <v>395</v>
      </c>
      <c r="D31" s="223" t="s">
        <v>47</v>
      </c>
      <c r="E31" s="223" t="s">
        <v>254</v>
      </c>
      <c r="F31" s="116"/>
      <c r="G31" s="116"/>
      <c r="H31" s="275" t="s">
        <v>594</v>
      </c>
      <c r="I31" s="88">
        <v>7.85</v>
      </c>
      <c r="J31" s="88">
        <v>8</v>
      </c>
      <c r="K31" s="88">
        <v>7.7</v>
      </c>
      <c r="L31" s="88">
        <v>7.85</v>
      </c>
      <c r="M31" s="88">
        <v>8</v>
      </c>
      <c r="N31" s="88"/>
      <c r="O31" s="185"/>
      <c r="P31" s="115">
        <f t="shared" si="0"/>
        <v>7.9</v>
      </c>
      <c r="Q31" s="115" t="str">
        <f t="shared" si="1"/>
        <v xml:space="preserve"> </v>
      </c>
      <c r="R31" s="110">
        <f t="shared" si="2"/>
        <v>12</v>
      </c>
      <c r="S31" s="109">
        <f t="shared" si="3"/>
        <v>4.9999999999999822E-2</v>
      </c>
      <c r="T31" s="212">
        <f t="shared" si="4"/>
        <v>7.85</v>
      </c>
      <c r="U31" s="212">
        <f t="shared" si="5"/>
        <v>7.7</v>
      </c>
      <c r="V31" s="205">
        <f t="shared" si="6"/>
        <v>0.29999999999999982</v>
      </c>
      <c r="W31" s="116" t="str">
        <f t="shared" si="7"/>
        <v>N</v>
      </c>
      <c r="X31" s="185"/>
    </row>
    <row r="32" spans="1:24" s="199" customFormat="1">
      <c r="A32" s="108">
        <v>11</v>
      </c>
      <c r="B32" s="71"/>
      <c r="C32" s="223" t="s">
        <v>378</v>
      </c>
      <c r="D32" s="223" t="s">
        <v>379</v>
      </c>
      <c r="E32" s="223" t="s">
        <v>80</v>
      </c>
      <c r="F32" s="116"/>
      <c r="G32" s="116"/>
      <c r="H32" s="275" t="s">
        <v>594</v>
      </c>
      <c r="I32" s="88">
        <v>7.95</v>
      </c>
      <c r="J32" s="88">
        <v>7.9</v>
      </c>
      <c r="K32" s="88">
        <v>7.7</v>
      </c>
      <c r="L32" s="88">
        <v>8.1999999999999993</v>
      </c>
      <c r="M32" s="88">
        <v>7.8</v>
      </c>
      <c r="N32" s="88"/>
      <c r="O32" s="185"/>
      <c r="P32" s="115">
        <f t="shared" si="0"/>
        <v>7.88</v>
      </c>
      <c r="Q32" s="115" t="str">
        <f t="shared" si="1"/>
        <v xml:space="preserve"> </v>
      </c>
      <c r="R32" s="110">
        <f t="shared" si="2"/>
        <v>13</v>
      </c>
      <c r="S32" s="109">
        <f t="shared" si="3"/>
        <v>6.666666666666643E-2</v>
      </c>
      <c r="T32" s="212">
        <f t="shared" si="4"/>
        <v>7.9499999999999993</v>
      </c>
      <c r="U32" s="212">
        <f t="shared" si="5"/>
        <v>7.7</v>
      </c>
      <c r="V32" s="205">
        <f t="shared" si="6"/>
        <v>0.49999999999999911</v>
      </c>
      <c r="W32" s="116" t="str">
        <f t="shared" si="7"/>
        <v>N</v>
      </c>
      <c r="X32" s="185"/>
    </row>
    <row r="33" spans="1:24" s="199" customFormat="1">
      <c r="A33" s="108">
        <v>14</v>
      </c>
      <c r="B33" s="71"/>
      <c r="C33" s="223" t="s">
        <v>394</v>
      </c>
      <c r="D33" s="223" t="s">
        <v>71</v>
      </c>
      <c r="E33" s="223" t="s">
        <v>46</v>
      </c>
      <c r="F33" s="116"/>
      <c r="G33" s="116"/>
      <c r="H33" s="275" t="s">
        <v>596</v>
      </c>
      <c r="I33" s="88">
        <v>7.8</v>
      </c>
      <c r="J33" s="88">
        <v>8.1999999999999993</v>
      </c>
      <c r="K33" s="88">
        <v>7.6</v>
      </c>
      <c r="L33" s="88">
        <v>8.0500000000000007</v>
      </c>
      <c r="M33" s="88">
        <v>7.75</v>
      </c>
      <c r="N33" s="88"/>
      <c r="O33" s="185"/>
      <c r="P33" s="115">
        <f t="shared" si="0"/>
        <v>7.86</v>
      </c>
      <c r="Q33" s="115" t="str">
        <f t="shared" si="1"/>
        <v xml:space="preserve"> </v>
      </c>
      <c r="R33" s="110">
        <f t="shared" si="2"/>
        <v>14</v>
      </c>
      <c r="S33" s="109">
        <f t="shared" si="3"/>
        <v>3.3333333333329662E-2</v>
      </c>
      <c r="T33" s="212">
        <f t="shared" si="4"/>
        <v>7.8999999999999995</v>
      </c>
      <c r="U33" s="212">
        <f t="shared" si="5"/>
        <v>7.6</v>
      </c>
      <c r="V33" s="205">
        <f t="shared" si="6"/>
        <v>0.59999999999999964</v>
      </c>
      <c r="W33" s="116" t="str">
        <f t="shared" si="7"/>
        <v>N</v>
      </c>
      <c r="X33" s="185"/>
    </row>
    <row r="34" spans="1:24" s="199" customFormat="1">
      <c r="A34" s="108">
        <v>10</v>
      </c>
      <c r="B34" s="71"/>
      <c r="C34" s="223" t="s">
        <v>397</v>
      </c>
      <c r="D34" s="223" t="s">
        <v>398</v>
      </c>
      <c r="E34" s="223" t="s">
        <v>46</v>
      </c>
      <c r="F34" s="116"/>
      <c r="G34" s="116"/>
      <c r="H34" s="275" t="s">
        <v>593</v>
      </c>
      <c r="I34" s="88">
        <v>7.85</v>
      </c>
      <c r="J34" s="88">
        <v>8</v>
      </c>
      <c r="K34" s="88">
        <v>7.7</v>
      </c>
      <c r="L34" s="88">
        <v>7.8</v>
      </c>
      <c r="M34" s="88">
        <v>7.9</v>
      </c>
      <c r="N34" s="88"/>
      <c r="O34" s="185"/>
      <c r="P34" s="115">
        <f t="shared" si="0"/>
        <v>7.85</v>
      </c>
      <c r="Q34" s="115" t="str">
        <f t="shared" si="1"/>
        <v xml:space="preserve"> </v>
      </c>
      <c r="R34" s="110">
        <f t="shared" si="2"/>
        <v>15</v>
      </c>
      <c r="S34" s="109">
        <f t="shared" si="3"/>
        <v>8.8817841970012523E-16</v>
      </c>
      <c r="T34" s="212">
        <f t="shared" si="4"/>
        <v>7.85</v>
      </c>
      <c r="U34" s="212">
        <f t="shared" si="5"/>
        <v>7.7</v>
      </c>
      <c r="V34" s="205">
        <f t="shared" si="6"/>
        <v>0.29999999999999982</v>
      </c>
      <c r="W34" s="116" t="str">
        <f t="shared" si="7"/>
        <v>N</v>
      </c>
      <c r="X34" s="185"/>
    </row>
    <row r="35" spans="1:24" s="199" customFormat="1">
      <c r="A35" s="108">
        <v>25</v>
      </c>
      <c r="B35" s="71"/>
      <c r="C35" s="223" t="s">
        <v>42</v>
      </c>
      <c r="D35" s="223" t="s">
        <v>384</v>
      </c>
      <c r="E35" s="223" t="s">
        <v>80</v>
      </c>
      <c r="F35" s="116"/>
      <c r="G35" s="116" t="s">
        <v>125</v>
      </c>
      <c r="H35" s="275" t="s">
        <v>592</v>
      </c>
      <c r="I35" s="88">
        <v>7.65</v>
      </c>
      <c r="J35" s="88">
        <v>8</v>
      </c>
      <c r="K35" s="88">
        <v>7.85</v>
      </c>
      <c r="L35" s="88">
        <v>8.0500000000000007</v>
      </c>
      <c r="M35" s="88">
        <v>7.7</v>
      </c>
      <c r="N35" s="88"/>
      <c r="O35" s="185"/>
      <c r="P35" s="115">
        <f t="shared" si="0"/>
        <v>7.85</v>
      </c>
      <c r="Q35" s="115">
        <f t="shared" si="1"/>
        <v>7.85</v>
      </c>
      <c r="R35" s="110">
        <f t="shared" si="2"/>
        <v>15</v>
      </c>
      <c r="S35" s="109">
        <f t="shared" si="3"/>
        <v>1.7763568394002505E-15</v>
      </c>
      <c r="T35" s="212">
        <f t="shared" si="4"/>
        <v>7.8500000000000005</v>
      </c>
      <c r="U35" s="212">
        <f t="shared" si="5"/>
        <v>7.65</v>
      </c>
      <c r="V35" s="205">
        <f t="shared" si="6"/>
        <v>0.40000000000000036</v>
      </c>
      <c r="W35" s="116" t="str">
        <f t="shared" si="7"/>
        <v>N</v>
      </c>
      <c r="X35" s="185"/>
    </row>
    <row r="36" spans="1:24" s="199" customFormat="1">
      <c r="A36" s="108">
        <v>12</v>
      </c>
      <c r="B36" s="71"/>
      <c r="C36" s="223" t="s">
        <v>305</v>
      </c>
      <c r="D36" s="223" t="s">
        <v>36</v>
      </c>
      <c r="E36" s="223" t="s">
        <v>46</v>
      </c>
      <c r="F36" s="116"/>
      <c r="G36" s="116" t="s">
        <v>126</v>
      </c>
      <c r="H36" s="275" t="s">
        <v>589</v>
      </c>
      <c r="I36" s="88">
        <v>7.75</v>
      </c>
      <c r="J36" s="88">
        <v>8.0500000000000007</v>
      </c>
      <c r="K36" s="88">
        <v>7.7</v>
      </c>
      <c r="L36" s="88">
        <v>7.7</v>
      </c>
      <c r="M36" s="88">
        <v>7.9</v>
      </c>
      <c r="N36" s="88"/>
      <c r="O36" s="185"/>
      <c r="P36" s="115">
        <f t="shared" si="0"/>
        <v>7.78</v>
      </c>
      <c r="Q36" s="115">
        <f t="shared" si="1"/>
        <v>7.78</v>
      </c>
      <c r="R36" s="110">
        <f t="shared" si="2"/>
        <v>17</v>
      </c>
      <c r="S36" s="109">
        <f t="shared" si="3"/>
        <v>9.1666666666665897E-2</v>
      </c>
      <c r="T36" s="212">
        <f t="shared" si="4"/>
        <v>7.875</v>
      </c>
      <c r="U36" s="212">
        <f t="shared" si="5"/>
        <v>7.7</v>
      </c>
      <c r="V36" s="205">
        <f t="shared" si="6"/>
        <v>0.35000000000000053</v>
      </c>
      <c r="W36" s="116" t="str">
        <f t="shared" si="7"/>
        <v>N</v>
      </c>
      <c r="X36" s="185"/>
    </row>
    <row r="37" spans="1:24" s="199" customFormat="1">
      <c r="A37" s="108">
        <v>23</v>
      </c>
      <c r="B37" s="71"/>
      <c r="C37" s="223" t="s">
        <v>83</v>
      </c>
      <c r="D37" s="223" t="s">
        <v>170</v>
      </c>
      <c r="E37" s="223" t="s">
        <v>46</v>
      </c>
      <c r="F37" s="116"/>
      <c r="G37" s="116" t="s">
        <v>126</v>
      </c>
      <c r="H37" s="275" t="s">
        <v>602</v>
      </c>
      <c r="I37" s="88">
        <v>7.75</v>
      </c>
      <c r="J37" s="88">
        <v>7.9</v>
      </c>
      <c r="K37" s="88">
        <v>7.75</v>
      </c>
      <c r="L37" s="88">
        <v>7.75</v>
      </c>
      <c r="M37" s="88">
        <v>7.8</v>
      </c>
      <c r="N37" s="88"/>
      <c r="O37" s="185"/>
      <c r="P37" s="115">
        <f t="shared" si="0"/>
        <v>7.76</v>
      </c>
      <c r="Q37" s="115">
        <f t="shared" si="1"/>
        <v>7.76</v>
      </c>
      <c r="R37" s="110">
        <f t="shared" si="2"/>
        <v>18</v>
      </c>
      <c r="S37" s="109">
        <f t="shared" si="3"/>
        <v>5.8333333333334458E-2</v>
      </c>
      <c r="T37" s="212">
        <f t="shared" si="4"/>
        <v>7.8250000000000002</v>
      </c>
      <c r="U37" s="212">
        <f t="shared" si="5"/>
        <v>7.75</v>
      </c>
      <c r="V37" s="205">
        <f t="shared" si="6"/>
        <v>0.15000000000000036</v>
      </c>
      <c r="W37" s="116" t="str">
        <f t="shared" si="7"/>
        <v>N</v>
      </c>
      <c r="X37" s="185"/>
    </row>
    <row r="38" spans="1:24" s="199" customFormat="1">
      <c r="A38" s="108">
        <v>1</v>
      </c>
      <c r="B38" s="71"/>
      <c r="C38" s="223" t="s">
        <v>388</v>
      </c>
      <c r="D38" s="223" t="s">
        <v>45</v>
      </c>
      <c r="E38" s="223" t="s">
        <v>374</v>
      </c>
      <c r="F38" s="116"/>
      <c r="G38" s="116"/>
      <c r="H38" s="275" t="s">
        <v>584</v>
      </c>
      <c r="I38" s="88">
        <v>7.7</v>
      </c>
      <c r="J38" s="88">
        <v>7.8</v>
      </c>
      <c r="K38" s="88">
        <v>7.5</v>
      </c>
      <c r="L38" s="88">
        <v>7.75</v>
      </c>
      <c r="M38" s="88">
        <v>7.8</v>
      </c>
      <c r="N38" s="88"/>
      <c r="O38" s="185"/>
      <c r="P38" s="115">
        <f t="shared" si="0"/>
        <v>7.75</v>
      </c>
      <c r="Q38" s="115" t="str">
        <f t="shared" si="1"/>
        <v xml:space="preserve"> </v>
      </c>
      <c r="R38" s="110">
        <f t="shared" si="2"/>
        <v>19</v>
      </c>
      <c r="S38" s="109">
        <f t="shared" si="3"/>
        <v>9.9999999999998757E-2</v>
      </c>
      <c r="T38" s="212">
        <f t="shared" si="4"/>
        <v>7.65</v>
      </c>
      <c r="U38" s="212">
        <f t="shared" si="5"/>
        <v>7.5</v>
      </c>
      <c r="V38" s="205">
        <f t="shared" si="6"/>
        <v>0.29999999999999982</v>
      </c>
      <c r="W38" s="116" t="str">
        <f t="shared" si="7"/>
        <v>N</v>
      </c>
      <c r="X38" s="185"/>
    </row>
    <row r="39" spans="1:24" s="199" customFormat="1">
      <c r="A39" s="108">
        <v>24</v>
      </c>
      <c r="B39" s="71"/>
      <c r="C39" s="223" t="s">
        <v>63</v>
      </c>
      <c r="D39" s="223" t="s">
        <v>64</v>
      </c>
      <c r="E39" s="223" t="s">
        <v>70</v>
      </c>
      <c r="F39" s="116"/>
      <c r="G39" s="116" t="s">
        <v>124</v>
      </c>
      <c r="H39" s="275" t="s">
        <v>600</v>
      </c>
      <c r="I39" s="88">
        <v>7.7</v>
      </c>
      <c r="J39" s="88">
        <v>7.55</v>
      </c>
      <c r="K39" s="88">
        <v>7.5</v>
      </c>
      <c r="L39" s="88">
        <v>7.85</v>
      </c>
      <c r="M39" s="88">
        <v>7.75</v>
      </c>
      <c r="N39" s="88"/>
      <c r="O39" s="185"/>
      <c r="P39" s="115">
        <f t="shared" si="0"/>
        <v>7.66</v>
      </c>
      <c r="Q39" s="115">
        <f t="shared" si="1"/>
        <v>7.66</v>
      </c>
      <c r="R39" s="110">
        <f t="shared" si="2"/>
        <v>20</v>
      </c>
      <c r="S39" s="109">
        <f t="shared" si="3"/>
        <v>8.3333333333328596E-3</v>
      </c>
      <c r="T39" s="212">
        <f t="shared" si="4"/>
        <v>7.6749999999999998</v>
      </c>
      <c r="U39" s="212">
        <f t="shared" si="5"/>
        <v>7.5</v>
      </c>
      <c r="V39" s="205">
        <f t="shared" si="6"/>
        <v>0.34999999999999964</v>
      </c>
      <c r="W39" s="116" t="str">
        <f t="shared" si="7"/>
        <v>N</v>
      </c>
      <c r="X39" s="185"/>
    </row>
    <row r="40" spans="1:24" s="199" customFormat="1">
      <c r="A40" s="108">
        <v>21</v>
      </c>
      <c r="B40" s="71"/>
      <c r="C40" s="223" t="s">
        <v>169</v>
      </c>
      <c r="D40" s="223" t="s">
        <v>382</v>
      </c>
      <c r="E40" s="223" t="s">
        <v>80</v>
      </c>
      <c r="F40" s="116"/>
      <c r="G40" s="116"/>
      <c r="H40" s="275" t="s">
        <v>600</v>
      </c>
      <c r="I40" s="88">
        <v>7.65</v>
      </c>
      <c r="J40" s="88">
        <v>7.95</v>
      </c>
      <c r="K40" s="88">
        <v>7.4</v>
      </c>
      <c r="L40" s="88">
        <v>7.65</v>
      </c>
      <c r="M40" s="88">
        <v>7.7</v>
      </c>
      <c r="N40" s="88"/>
      <c r="O40" s="185"/>
      <c r="P40" s="115">
        <f t="shared" si="0"/>
        <v>7.66</v>
      </c>
      <c r="Q40" s="115" t="str">
        <f t="shared" si="1"/>
        <v xml:space="preserve"> </v>
      </c>
      <c r="R40" s="110">
        <f t="shared" si="2"/>
        <v>20</v>
      </c>
      <c r="S40" s="109">
        <f t="shared" si="3"/>
        <v>8.3333333333337478E-3</v>
      </c>
      <c r="T40" s="212">
        <f t="shared" si="4"/>
        <v>7.6750000000000007</v>
      </c>
      <c r="U40" s="212">
        <f t="shared" si="5"/>
        <v>7.4</v>
      </c>
      <c r="V40" s="205">
        <f t="shared" si="6"/>
        <v>0.54999999999999982</v>
      </c>
      <c r="W40" s="116" t="str">
        <f t="shared" si="7"/>
        <v>N</v>
      </c>
      <c r="X40" s="185"/>
    </row>
    <row r="41" spans="1:24" s="199" customFormat="1">
      <c r="A41" s="108">
        <v>13</v>
      </c>
      <c r="B41" s="71"/>
      <c r="C41" s="223" t="s">
        <v>174</v>
      </c>
      <c r="D41" s="223" t="s">
        <v>27</v>
      </c>
      <c r="E41" s="223" t="s">
        <v>80</v>
      </c>
      <c r="F41" s="116"/>
      <c r="G41" s="116" t="s">
        <v>125</v>
      </c>
      <c r="H41" s="275" t="s">
        <v>595</v>
      </c>
      <c r="I41" s="88">
        <v>7.65</v>
      </c>
      <c r="J41" s="88">
        <v>7.8</v>
      </c>
      <c r="K41" s="88">
        <v>7.5</v>
      </c>
      <c r="L41" s="88">
        <v>7.85</v>
      </c>
      <c r="M41" s="88">
        <v>7.55</v>
      </c>
      <c r="N41" s="88"/>
      <c r="O41" s="185"/>
      <c r="P41" s="115">
        <f t="shared" si="0"/>
        <v>7.66</v>
      </c>
      <c r="Q41" s="115">
        <f t="shared" si="1"/>
        <v>7.66</v>
      </c>
      <c r="R41" s="110">
        <f t="shared" si="2"/>
        <v>20</v>
      </c>
      <c r="S41" s="109">
        <f t="shared" si="3"/>
        <v>8.3333333333355242E-3</v>
      </c>
      <c r="T41" s="212">
        <f t="shared" si="4"/>
        <v>7.6749999999999998</v>
      </c>
      <c r="U41" s="212">
        <f t="shared" si="5"/>
        <v>7.5</v>
      </c>
      <c r="V41" s="205">
        <f t="shared" si="6"/>
        <v>0.34999999999999964</v>
      </c>
      <c r="W41" s="116" t="str">
        <f t="shared" si="7"/>
        <v>N</v>
      </c>
      <c r="X41" s="185"/>
    </row>
    <row r="42" spans="1:24" s="199" customFormat="1">
      <c r="A42" s="108">
        <v>4</v>
      </c>
      <c r="B42" s="71"/>
      <c r="C42" s="223" t="s">
        <v>68</v>
      </c>
      <c r="D42" s="223" t="s">
        <v>69</v>
      </c>
      <c r="E42" s="223" t="s">
        <v>46</v>
      </c>
      <c r="F42" s="116"/>
      <c r="G42" s="116" t="s">
        <v>125</v>
      </c>
      <c r="H42" s="275" t="s">
        <v>587</v>
      </c>
      <c r="I42" s="88">
        <v>7.7</v>
      </c>
      <c r="J42" s="88">
        <v>7.6</v>
      </c>
      <c r="K42" s="88">
        <v>7.7</v>
      </c>
      <c r="L42" s="88">
        <v>7.5</v>
      </c>
      <c r="M42" s="88">
        <v>7.4</v>
      </c>
      <c r="N42" s="88"/>
      <c r="O42" s="185"/>
      <c r="P42" s="115">
        <f t="shared" si="0"/>
        <v>7.6</v>
      </c>
      <c r="Q42" s="115">
        <f t="shared" si="1"/>
        <v>7.6</v>
      </c>
      <c r="R42" s="110">
        <f t="shared" si="2"/>
        <v>23</v>
      </c>
      <c r="S42" s="109">
        <f t="shared" si="3"/>
        <v>4.9999999999998046E-2</v>
      </c>
      <c r="T42" s="212">
        <f t="shared" si="4"/>
        <v>7.5500000000000007</v>
      </c>
      <c r="U42" s="212">
        <f t="shared" si="5"/>
        <v>7.4</v>
      </c>
      <c r="V42" s="205">
        <f t="shared" si="6"/>
        <v>0.29999999999999982</v>
      </c>
      <c r="W42" s="116" t="str">
        <f t="shared" si="7"/>
        <v>N</v>
      </c>
      <c r="X42" s="185"/>
    </row>
    <row r="43" spans="1:24" s="199" customFormat="1">
      <c r="A43" s="108">
        <v>2</v>
      </c>
      <c r="B43" s="71"/>
      <c r="C43" s="223" t="s">
        <v>396</v>
      </c>
      <c r="D43" s="223" t="s">
        <v>261</v>
      </c>
      <c r="E43" s="223" t="s">
        <v>254</v>
      </c>
      <c r="F43" s="116"/>
      <c r="G43" s="116"/>
      <c r="H43" s="275" t="s">
        <v>585</v>
      </c>
      <c r="I43" s="88">
        <v>7.4</v>
      </c>
      <c r="J43" s="88">
        <v>7.35</v>
      </c>
      <c r="K43" s="88">
        <v>7.65</v>
      </c>
      <c r="L43" s="88">
        <v>7.35</v>
      </c>
      <c r="M43" s="88">
        <v>7.3</v>
      </c>
      <c r="N43" s="88"/>
      <c r="O43" s="185"/>
      <c r="P43" s="115">
        <f t="shared" si="0"/>
        <v>7.36</v>
      </c>
      <c r="Q43" s="115" t="str">
        <f t="shared" si="1"/>
        <v xml:space="preserve"> </v>
      </c>
      <c r="R43" s="110">
        <f t="shared" si="2"/>
        <v>24</v>
      </c>
      <c r="S43" s="109">
        <f t="shared" si="3"/>
        <v>0.10833333333333339</v>
      </c>
      <c r="T43" s="212">
        <f t="shared" si="4"/>
        <v>7.4749999999999996</v>
      </c>
      <c r="U43" s="212">
        <f t="shared" si="5"/>
        <v>7.3</v>
      </c>
      <c r="V43" s="205">
        <f t="shared" si="6"/>
        <v>0.35000000000000053</v>
      </c>
      <c r="W43" s="116" t="str">
        <f t="shared" si="7"/>
        <v>N</v>
      </c>
      <c r="X43" s="185"/>
    </row>
    <row r="44" spans="1:24" s="199" customFormat="1">
      <c r="A44" s="108">
        <v>9</v>
      </c>
      <c r="B44" s="71"/>
      <c r="C44" s="223" t="s">
        <v>393</v>
      </c>
      <c r="D44" s="223" t="s">
        <v>269</v>
      </c>
      <c r="E44" s="223" t="s">
        <v>80</v>
      </c>
      <c r="F44" s="116"/>
      <c r="G44" s="116"/>
      <c r="H44" s="275" t="s">
        <v>592</v>
      </c>
      <c r="I44" s="88">
        <v>7.5</v>
      </c>
      <c r="J44" s="88">
        <v>7.2</v>
      </c>
      <c r="K44" s="88">
        <v>7.5</v>
      </c>
      <c r="L44" s="88">
        <v>7.1</v>
      </c>
      <c r="M44" s="88">
        <v>7.3</v>
      </c>
      <c r="N44" s="88"/>
      <c r="O44" s="185"/>
      <c r="P44" s="115">
        <f t="shared" si="0"/>
        <v>7.33</v>
      </c>
      <c r="Q44" s="115" t="str">
        <f t="shared" si="1"/>
        <v xml:space="preserve"> </v>
      </c>
      <c r="R44" s="110">
        <f t="shared" si="2"/>
        <v>25</v>
      </c>
      <c r="S44" s="109">
        <f t="shared" si="3"/>
        <v>3.3333333333331439E-2</v>
      </c>
      <c r="T44" s="212">
        <f t="shared" si="4"/>
        <v>7.3</v>
      </c>
      <c r="U44" s="212">
        <f t="shared" si="5"/>
        <v>7.1</v>
      </c>
      <c r="V44" s="205">
        <f t="shared" si="6"/>
        <v>0.40000000000000036</v>
      </c>
      <c r="W44" s="116" t="str">
        <f t="shared" si="7"/>
        <v>N</v>
      </c>
      <c r="X44" s="185"/>
    </row>
    <row r="45" spans="1:24">
      <c r="T45" s="168"/>
      <c r="U45" s="168"/>
      <c r="W45" s="200"/>
    </row>
    <row r="46" spans="1:24">
      <c r="T46" s="168"/>
      <c r="U46" s="168"/>
      <c r="W46" s="200"/>
    </row>
    <row r="47" spans="1:24" ht="18">
      <c r="A47" s="196" t="s">
        <v>399</v>
      </c>
      <c r="B47" s="197"/>
      <c r="C47" s="197"/>
      <c r="D47" s="139"/>
      <c r="E47" s="139"/>
      <c r="F47" s="142"/>
      <c r="G47" s="97"/>
      <c r="H47" s="269"/>
      <c r="I47" s="74"/>
      <c r="J47" s="74"/>
      <c r="K47" s="74"/>
      <c r="L47" s="74"/>
      <c r="M47" s="74"/>
      <c r="N47" s="74"/>
      <c r="O47" s="183"/>
      <c r="P47" s="97"/>
      <c r="Q47" s="97"/>
      <c r="R47" s="97"/>
      <c r="S47" s="97"/>
      <c r="T47" s="168"/>
      <c r="U47" s="168"/>
      <c r="V47" s="97"/>
      <c r="W47" s="97"/>
      <c r="X47" s="183"/>
    </row>
    <row r="48" spans="1:24">
      <c r="A48" s="222" t="s">
        <v>219</v>
      </c>
      <c r="B48" s="222" t="s">
        <v>206</v>
      </c>
      <c r="C48" s="222" t="s">
        <v>2</v>
      </c>
      <c r="D48" s="222" t="s">
        <v>3</v>
      </c>
      <c r="E48" s="222" t="s">
        <v>5</v>
      </c>
      <c r="F48" s="222" t="s">
        <v>4</v>
      </c>
      <c r="G48" s="222" t="s">
        <v>6</v>
      </c>
      <c r="H48" s="274" t="s">
        <v>8</v>
      </c>
      <c r="I48" s="127" t="s">
        <v>15</v>
      </c>
      <c r="J48" s="127" t="s">
        <v>14</v>
      </c>
      <c r="K48" s="127" t="s">
        <v>16</v>
      </c>
      <c r="L48" s="127" t="s">
        <v>17</v>
      </c>
      <c r="M48" s="127" t="s">
        <v>18</v>
      </c>
      <c r="N48" s="127" t="s">
        <v>9</v>
      </c>
      <c r="O48" s="128" t="s">
        <v>10</v>
      </c>
      <c r="P48" s="143" t="s">
        <v>122</v>
      </c>
      <c r="Q48" s="103" t="s">
        <v>122</v>
      </c>
      <c r="R48" s="105" t="s">
        <v>13</v>
      </c>
      <c r="S48" s="103" t="s">
        <v>121</v>
      </c>
      <c r="T48" s="103" t="s">
        <v>229</v>
      </c>
      <c r="U48" s="103" t="s">
        <v>549</v>
      </c>
      <c r="V48" s="143" t="s">
        <v>20</v>
      </c>
      <c r="W48" s="144" t="s">
        <v>19</v>
      </c>
      <c r="X48" s="128" t="s">
        <v>12</v>
      </c>
    </row>
    <row r="49" spans="1:24">
      <c r="A49" s="108">
        <v>1</v>
      </c>
      <c r="B49" s="71"/>
      <c r="C49" s="223" t="s">
        <v>400</v>
      </c>
      <c r="D49" s="223" t="s">
        <v>45</v>
      </c>
      <c r="E49" s="223" t="s">
        <v>179</v>
      </c>
      <c r="F49" s="116"/>
      <c r="G49" s="116" t="s">
        <v>124</v>
      </c>
      <c r="H49" s="275" t="s">
        <v>603</v>
      </c>
      <c r="I49" s="88">
        <v>8.1</v>
      </c>
      <c r="J49" s="88">
        <v>8.3000000000000007</v>
      </c>
      <c r="K49" s="88">
        <v>8.4499999999999993</v>
      </c>
      <c r="L49" s="88">
        <v>8.25</v>
      </c>
      <c r="M49" s="88">
        <v>8</v>
      </c>
      <c r="N49" s="88"/>
      <c r="O49" s="185"/>
      <c r="P49" s="115">
        <f>TRUNC(((SUM(I49:M49)-MAX(I49:M49)-MIN(I49:M49))/3),2)-N49</f>
        <v>8.2100000000000009</v>
      </c>
      <c r="Q49" s="115">
        <f>IF(G49&gt;0,P49," ")</f>
        <v>8.2100000000000009</v>
      </c>
      <c r="R49" s="116">
        <f>RANK(P49,$P$49,0)</f>
        <v>1</v>
      </c>
      <c r="S49" s="109">
        <f>ABS((SUM(MIN(I49:M49),MAX(I49:M49))/2)-((SUM(I49:M49)-MAX(I49:M49)-MIN(I49:M49))/3))</f>
        <v>8.3333333333364124E-3</v>
      </c>
      <c r="T49" s="212">
        <f>AVERAGE(MIN(I49:M49),MAX(I49:M49))</f>
        <v>8.2249999999999996</v>
      </c>
      <c r="U49" s="212">
        <f>MIN(I49:M49)</f>
        <v>8</v>
      </c>
      <c r="V49" s="205">
        <f>MAX(I49:M49)-MIN(I49:M49)</f>
        <v>0.44999999999999929</v>
      </c>
      <c r="W49" s="116" t="str">
        <f>IF(V49&gt;0.7,"Y","N")</f>
        <v>N</v>
      </c>
      <c r="X49" s="185"/>
    </row>
    <row r="50" spans="1:24">
      <c r="A50" s="206"/>
      <c r="B50" s="214"/>
      <c r="C50" s="232"/>
      <c r="D50" s="232"/>
      <c r="E50" s="232"/>
      <c r="F50" s="210"/>
      <c r="G50" s="210"/>
      <c r="H50" s="276"/>
      <c r="I50" s="207"/>
      <c r="J50" s="207"/>
      <c r="K50" s="207"/>
      <c r="L50" s="207"/>
      <c r="M50" s="207"/>
      <c r="N50" s="207"/>
      <c r="O50" s="233"/>
      <c r="P50" s="209"/>
      <c r="Q50" s="209"/>
      <c r="R50" s="210"/>
      <c r="S50" s="209"/>
      <c r="T50" s="168"/>
      <c r="U50" s="168"/>
      <c r="V50" s="209"/>
      <c r="W50" s="210"/>
      <c r="X50" s="233"/>
    </row>
    <row r="51" spans="1:24">
      <c r="T51" s="168"/>
      <c r="U51" s="168"/>
      <c r="W51" s="200"/>
    </row>
    <row r="52" spans="1:24" ht="18">
      <c r="A52" s="196" t="s">
        <v>100</v>
      </c>
      <c r="B52" s="197"/>
      <c r="C52" s="197"/>
      <c r="D52" s="139"/>
      <c r="E52" s="139"/>
      <c r="F52" s="142"/>
      <c r="G52" s="97"/>
      <c r="H52" s="269"/>
      <c r="I52" s="74"/>
      <c r="J52" s="74"/>
      <c r="K52" s="74"/>
      <c r="L52" s="74"/>
      <c r="M52" s="74"/>
      <c r="N52" s="74"/>
      <c r="O52" s="183"/>
      <c r="P52" s="97"/>
      <c r="Q52" s="97"/>
      <c r="R52" s="97"/>
      <c r="S52" s="97"/>
      <c r="T52" s="168"/>
      <c r="U52" s="168"/>
      <c r="V52" s="97"/>
      <c r="W52" s="97"/>
      <c r="X52" s="183"/>
    </row>
    <row r="53" spans="1:24" s="146" customFormat="1">
      <c r="A53" s="222" t="s">
        <v>219</v>
      </c>
      <c r="B53" s="222" t="s">
        <v>206</v>
      </c>
      <c r="C53" s="222" t="s">
        <v>2</v>
      </c>
      <c r="D53" s="222" t="s">
        <v>3</v>
      </c>
      <c r="E53" s="222" t="s">
        <v>5</v>
      </c>
      <c r="F53" s="222" t="s">
        <v>4</v>
      </c>
      <c r="G53" s="222" t="s">
        <v>6</v>
      </c>
      <c r="H53" s="274" t="s">
        <v>8</v>
      </c>
      <c r="I53" s="127" t="s">
        <v>15</v>
      </c>
      <c r="J53" s="127" t="s">
        <v>14</v>
      </c>
      <c r="K53" s="127" t="s">
        <v>16</v>
      </c>
      <c r="L53" s="127" t="s">
        <v>17</v>
      </c>
      <c r="M53" s="127" t="s">
        <v>18</v>
      </c>
      <c r="N53" s="127" t="s">
        <v>9</v>
      </c>
      <c r="O53" s="128" t="s">
        <v>10</v>
      </c>
      <c r="P53" s="143" t="s">
        <v>122</v>
      </c>
      <c r="Q53" s="103" t="s">
        <v>122</v>
      </c>
      <c r="R53" s="105" t="s">
        <v>13</v>
      </c>
      <c r="S53" s="103" t="s">
        <v>121</v>
      </c>
      <c r="T53" s="103" t="s">
        <v>229</v>
      </c>
      <c r="U53" s="103" t="s">
        <v>549</v>
      </c>
      <c r="V53" s="143" t="s">
        <v>20</v>
      </c>
      <c r="W53" s="144" t="s">
        <v>19</v>
      </c>
      <c r="X53" s="128" t="s">
        <v>12</v>
      </c>
    </row>
    <row r="54" spans="1:24" s="199" customFormat="1">
      <c r="A54" s="108">
        <v>8</v>
      </c>
      <c r="B54" s="71"/>
      <c r="C54" s="223" t="s">
        <v>279</v>
      </c>
      <c r="D54" s="223" t="s">
        <v>45</v>
      </c>
      <c r="E54" s="223" t="s">
        <v>179</v>
      </c>
      <c r="F54" s="116"/>
      <c r="G54" s="116" t="s">
        <v>124</v>
      </c>
      <c r="H54" s="275" t="s">
        <v>603</v>
      </c>
      <c r="I54" s="88">
        <v>9.4</v>
      </c>
      <c r="J54" s="88">
        <v>9.4</v>
      </c>
      <c r="K54" s="88">
        <v>9.3000000000000007</v>
      </c>
      <c r="L54" s="88">
        <v>9.25</v>
      </c>
      <c r="M54" s="88">
        <v>9.4499999999999993</v>
      </c>
      <c r="N54" s="88"/>
      <c r="O54" s="185"/>
      <c r="P54" s="115">
        <f t="shared" ref="P54:P69" si="8">TRUNC(((SUM(I54:M54)-MAX(I54:M54)-MIN(I54:M54))/3),2)-N54</f>
        <v>9.36</v>
      </c>
      <c r="Q54" s="115">
        <f t="shared" ref="Q54:Q69" si="9">IF(G54&gt;0,P54," ")</f>
        <v>9.36</v>
      </c>
      <c r="R54" s="116">
        <f t="shared" ref="R54:R69" si="10">RANK(P54,$P$54:$P$69,0)</f>
        <v>1</v>
      </c>
      <c r="S54" s="109">
        <f t="shared" ref="S54:S69" si="11">ABS((SUM(MIN(I54:M54),MAX(I54:M54))/2)-((SUM(I54:M54)-MAX(I54:M54)-MIN(I54:M54))/3))</f>
        <v>1.6666666666665719E-2</v>
      </c>
      <c r="T54" s="212">
        <f t="shared" ref="T54:T69" si="12">AVERAGE(MIN(I54:M54),MAX(I54:M54))</f>
        <v>9.35</v>
      </c>
      <c r="U54" s="212">
        <f t="shared" ref="U54:U69" si="13">MIN(I54:M54)</f>
        <v>9.25</v>
      </c>
      <c r="V54" s="205">
        <f t="shared" ref="V54:V69" si="14">MAX(I54:M54)-MIN(I54:M54)</f>
        <v>0.19999999999999929</v>
      </c>
      <c r="W54" s="116" t="str">
        <f t="shared" ref="W54:W69" si="15">IF(V54&gt;0.7,"Y","N")</f>
        <v>N</v>
      </c>
      <c r="X54" s="185"/>
    </row>
    <row r="55" spans="1:24" s="199" customFormat="1">
      <c r="A55" s="108">
        <v>7</v>
      </c>
      <c r="B55" s="71"/>
      <c r="C55" s="223" t="s">
        <v>37</v>
      </c>
      <c r="D55" s="223" t="s">
        <v>333</v>
      </c>
      <c r="E55" s="223" t="s">
        <v>247</v>
      </c>
      <c r="F55" s="116"/>
      <c r="G55" s="116" t="s">
        <v>124</v>
      </c>
      <c r="H55" s="275" t="s">
        <v>592</v>
      </c>
      <c r="I55" s="88">
        <v>9.35</v>
      </c>
      <c r="J55" s="88">
        <v>9.15</v>
      </c>
      <c r="K55" s="88">
        <v>9.1999999999999993</v>
      </c>
      <c r="L55" s="88">
        <v>8.9499999999999993</v>
      </c>
      <c r="M55" s="88">
        <v>9.1999999999999993</v>
      </c>
      <c r="N55" s="88"/>
      <c r="O55" s="185"/>
      <c r="P55" s="115">
        <f t="shared" si="8"/>
        <v>9.18</v>
      </c>
      <c r="Q55" s="115">
        <f t="shared" si="9"/>
        <v>9.18</v>
      </c>
      <c r="R55" s="116">
        <f t="shared" si="10"/>
        <v>2</v>
      </c>
      <c r="S55" s="109">
        <f t="shared" si="11"/>
        <v>3.3333333333333215E-2</v>
      </c>
      <c r="T55" s="212">
        <f t="shared" si="12"/>
        <v>9.1499999999999986</v>
      </c>
      <c r="U55" s="212">
        <f t="shared" si="13"/>
        <v>8.9499999999999993</v>
      </c>
      <c r="V55" s="205">
        <f t="shared" si="14"/>
        <v>0.40000000000000036</v>
      </c>
      <c r="W55" s="116" t="str">
        <f t="shared" si="15"/>
        <v>N</v>
      </c>
      <c r="X55" s="185"/>
    </row>
    <row r="56" spans="1:24" s="199" customFormat="1">
      <c r="A56" s="108">
        <v>13</v>
      </c>
      <c r="B56" s="71"/>
      <c r="C56" s="223" t="s">
        <v>407</v>
      </c>
      <c r="D56" s="223" t="s">
        <v>168</v>
      </c>
      <c r="E56" s="223" t="s">
        <v>180</v>
      </c>
      <c r="F56" s="116"/>
      <c r="G56" s="116"/>
      <c r="H56" s="275" t="s">
        <v>611</v>
      </c>
      <c r="I56" s="88">
        <v>9.35</v>
      </c>
      <c r="J56" s="88">
        <v>9.1999999999999993</v>
      </c>
      <c r="K56" s="88">
        <v>9.25</v>
      </c>
      <c r="L56" s="88">
        <v>9</v>
      </c>
      <c r="M56" s="88">
        <v>8.9499999999999993</v>
      </c>
      <c r="N56" s="88"/>
      <c r="O56" s="185"/>
      <c r="P56" s="115">
        <f t="shared" si="8"/>
        <v>9.15</v>
      </c>
      <c r="Q56" s="115" t="str">
        <f t="shared" si="9"/>
        <v xml:space="preserve"> </v>
      </c>
      <c r="R56" s="116">
        <f t="shared" si="10"/>
        <v>3</v>
      </c>
      <c r="S56" s="109">
        <f t="shared" si="11"/>
        <v>1.7763568394002505E-15</v>
      </c>
      <c r="T56" s="212">
        <f t="shared" si="12"/>
        <v>9.1499999999999986</v>
      </c>
      <c r="U56" s="212">
        <f t="shared" si="13"/>
        <v>8.9499999999999993</v>
      </c>
      <c r="V56" s="205">
        <f t="shared" si="14"/>
        <v>0.40000000000000036</v>
      </c>
      <c r="W56" s="116" t="str">
        <f t="shared" si="15"/>
        <v>N</v>
      </c>
      <c r="X56" s="185"/>
    </row>
    <row r="57" spans="1:24" s="199" customFormat="1">
      <c r="A57" s="108">
        <v>9</v>
      </c>
      <c r="B57" s="71"/>
      <c r="C57" s="223" t="s">
        <v>157</v>
      </c>
      <c r="D57" s="223" t="s">
        <v>158</v>
      </c>
      <c r="E57" s="223" t="s">
        <v>46</v>
      </c>
      <c r="F57" s="116"/>
      <c r="G57" s="116" t="s">
        <v>124</v>
      </c>
      <c r="H57" s="275" t="s">
        <v>593</v>
      </c>
      <c r="I57" s="88">
        <v>9.0500000000000007</v>
      </c>
      <c r="J57" s="88">
        <v>9.0500000000000007</v>
      </c>
      <c r="K57" s="88">
        <v>9.25</v>
      </c>
      <c r="L57" s="88">
        <v>8.85</v>
      </c>
      <c r="M57" s="88">
        <v>9.25</v>
      </c>
      <c r="N57" s="88"/>
      <c r="O57" s="185"/>
      <c r="P57" s="115">
        <f t="shared" si="8"/>
        <v>9.11</v>
      </c>
      <c r="Q57" s="115">
        <f t="shared" si="9"/>
        <v>9.11</v>
      </c>
      <c r="R57" s="116">
        <f t="shared" si="10"/>
        <v>4</v>
      </c>
      <c r="S57" s="109">
        <f t="shared" si="11"/>
        <v>6.666666666666643E-2</v>
      </c>
      <c r="T57" s="212">
        <f t="shared" si="12"/>
        <v>9.0500000000000007</v>
      </c>
      <c r="U57" s="212">
        <f t="shared" si="13"/>
        <v>8.85</v>
      </c>
      <c r="V57" s="205">
        <f t="shared" si="14"/>
        <v>0.40000000000000036</v>
      </c>
      <c r="W57" s="116" t="str">
        <f t="shared" si="15"/>
        <v>N</v>
      </c>
      <c r="X57" s="185"/>
    </row>
    <row r="58" spans="1:24" s="199" customFormat="1">
      <c r="A58" s="108">
        <v>16</v>
      </c>
      <c r="B58" s="71"/>
      <c r="C58" s="223" t="s">
        <v>310</v>
      </c>
      <c r="D58" s="223" t="s">
        <v>159</v>
      </c>
      <c r="E58" s="223" t="s">
        <v>80</v>
      </c>
      <c r="F58" s="116"/>
      <c r="G58" s="116" t="s">
        <v>124</v>
      </c>
      <c r="H58" s="275" t="s">
        <v>613</v>
      </c>
      <c r="I58" s="88">
        <v>9.1</v>
      </c>
      <c r="J58" s="88">
        <v>9</v>
      </c>
      <c r="K58" s="88">
        <v>9.0500000000000007</v>
      </c>
      <c r="L58" s="88">
        <v>8.6999999999999993</v>
      </c>
      <c r="M58" s="88">
        <v>9.25</v>
      </c>
      <c r="N58" s="88"/>
      <c r="O58" s="185"/>
      <c r="P58" s="115">
        <f t="shared" si="8"/>
        <v>9.0500000000000007</v>
      </c>
      <c r="Q58" s="115">
        <f t="shared" si="9"/>
        <v>9.0500000000000007</v>
      </c>
      <c r="R58" s="116">
        <f t="shared" si="10"/>
        <v>5</v>
      </c>
      <c r="S58" s="109">
        <f t="shared" si="11"/>
        <v>7.5000000000001066E-2</v>
      </c>
      <c r="T58" s="212">
        <f t="shared" si="12"/>
        <v>8.9749999999999996</v>
      </c>
      <c r="U58" s="212">
        <f t="shared" si="13"/>
        <v>8.6999999999999993</v>
      </c>
      <c r="V58" s="205">
        <f t="shared" si="14"/>
        <v>0.55000000000000071</v>
      </c>
      <c r="W58" s="116" t="str">
        <f t="shared" si="15"/>
        <v>N</v>
      </c>
      <c r="X58" s="185"/>
    </row>
    <row r="59" spans="1:24" s="199" customFormat="1">
      <c r="A59" s="108">
        <v>5</v>
      </c>
      <c r="B59" s="71"/>
      <c r="C59" s="223" t="s">
        <v>408</v>
      </c>
      <c r="D59" s="223" t="s">
        <v>409</v>
      </c>
      <c r="E59" s="223" t="s">
        <v>410</v>
      </c>
      <c r="F59" s="116"/>
      <c r="G59" s="116"/>
      <c r="H59" s="275" t="s">
        <v>608</v>
      </c>
      <c r="I59" s="88">
        <v>9.1</v>
      </c>
      <c r="J59" s="88">
        <v>8.8000000000000007</v>
      </c>
      <c r="K59" s="88">
        <v>8.9</v>
      </c>
      <c r="L59" s="88">
        <v>8.9499999999999993</v>
      </c>
      <c r="M59" s="88">
        <v>8.9</v>
      </c>
      <c r="N59" s="88"/>
      <c r="O59" s="185"/>
      <c r="P59" s="115">
        <f t="shared" si="8"/>
        <v>8.91</v>
      </c>
      <c r="Q59" s="115" t="str">
        <f t="shared" si="9"/>
        <v xml:space="preserve"> </v>
      </c>
      <c r="R59" s="116">
        <f t="shared" si="10"/>
        <v>6</v>
      </c>
      <c r="S59" s="109">
        <f t="shared" si="11"/>
        <v>3.3333333333333215E-2</v>
      </c>
      <c r="T59" s="212">
        <f t="shared" si="12"/>
        <v>8.9499999999999993</v>
      </c>
      <c r="U59" s="212">
        <f t="shared" si="13"/>
        <v>8.8000000000000007</v>
      </c>
      <c r="V59" s="205">
        <f t="shared" si="14"/>
        <v>0.29999999999999893</v>
      </c>
      <c r="W59" s="116" t="str">
        <f t="shared" si="15"/>
        <v>N</v>
      </c>
      <c r="X59" s="185"/>
    </row>
    <row r="60" spans="1:24" s="199" customFormat="1">
      <c r="A60" s="108">
        <v>14</v>
      </c>
      <c r="B60" s="71"/>
      <c r="C60" s="223" t="s">
        <v>309</v>
      </c>
      <c r="D60" s="223" t="s">
        <v>79</v>
      </c>
      <c r="E60" s="223" t="s">
        <v>80</v>
      </c>
      <c r="F60" s="116"/>
      <c r="G60" s="116" t="s">
        <v>124</v>
      </c>
      <c r="H60" s="275" t="s">
        <v>612</v>
      </c>
      <c r="I60" s="88">
        <v>9.15</v>
      </c>
      <c r="J60" s="88">
        <v>9.15</v>
      </c>
      <c r="K60" s="88">
        <v>9.35</v>
      </c>
      <c r="L60" s="88">
        <v>8.8000000000000007</v>
      </c>
      <c r="M60" s="88">
        <v>9.35</v>
      </c>
      <c r="N60" s="88">
        <v>0.3</v>
      </c>
      <c r="O60" s="185" t="s">
        <v>621</v>
      </c>
      <c r="P60" s="115">
        <f t="shared" si="8"/>
        <v>8.91</v>
      </c>
      <c r="Q60" s="115">
        <f t="shared" si="9"/>
        <v>8.91</v>
      </c>
      <c r="R60" s="116">
        <f t="shared" si="10"/>
        <v>6</v>
      </c>
      <c r="S60" s="109">
        <f t="shared" si="11"/>
        <v>0.1416666666666675</v>
      </c>
      <c r="T60" s="212">
        <f t="shared" si="12"/>
        <v>9.0749999999999993</v>
      </c>
      <c r="U60" s="212">
        <f t="shared" si="13"/>
        <v>8.8000000000000007</v>
      </c>
      <c r="V60" s="205">
        <f t="shared" si="14"/>
        <v>0.54999999999999893</v>
      </c>
      <c r="W60" s="116" t="str">
        <f t="shared" si="15"/>
        <v>N</v>
      </c>
      <c r="X60" s="185"/>
    </row>
    <row r="61" spans="1:24" s="199" customFormat="1">
      <c r="A61" s="108">
        <v>10</v>
      </c>
      <c r="B61" s="71"/>
      <c r="C61" s="223" t="s">
        <v>408</v>
      </c>
      <c r="D61" s="223" t="s">
        <v>182</v>
      </c>
      <c r="E61" s="223" t="s">
        <v>247</v>
      </c>
      <c r="F61" s="116"/>
      <c r="G61" s="116" t="s">
        <v>125</v>
      </c>
      <c r="H61" s="275" t="s">
        <v>607</v>
      </c>
      <c r="I61" s="88">
        <v>8.9499999999999993</v>
      </c>
      <c r="J61" s="88">
        <v>8.8000000000000007</v>
      </c>
      <c r="K61" s="88">
        <v>8.9499999999999993</v>
      </c>
      <c r="L61" s="88">
        <v>8.6999999999999993</v>
      </c>
      <c r="M61" s="88">
        <v>9</v>
      </c>
      <c r="N61" s="88"/>
      <c r="O61" s="185"/>
      <c r="P61" s="115">
        <f t="shared" si="8"/>
        <v>8.9</v>
      </c>
      <c r="Q61" s="115">
        <f t="shared" si="9"/>
        <v>8.9</v>
      </c>
      <c r="R61" s="116">
        <f t="shared" si="10"/>
        <v>8</v>
      </c>
      <c r="S61" s="109">
        <f t="shared" si="11"/>
        <v>5.0000000000000711E-2</v>
      </c>
      <c r="T61" s="212">
        <f t="shared" si="12"/>
        <v>8.85</v>
      </c>
      <c r="U61" s="212">
        <f t="shared" si="13"/>
        <v>8.6999999999999993</v>
      </c>
      <c r="V61" s="205">
        <f t="shared" si="14"/>
        <v>0.30000000000000071</v>
      </c>
      <c r="W61" s="116" t="str">
        <f t="shared" si="15"/>
        <v>N</v>
      </c>
      <c r="X61" s="185"/>
    </row>
    <row r="62" spans="1:24" s="199" customFormat="1">
      <c r="A62" s="108">
        <v>6</v>
      </c>
      <c r="B62" s="71"/>
      <c r="C62" s="223" t="s">
        <v>401</v>
      </c>
      <c r="D62" s="223" t="s">
        <v>402</v>
      </c>
      <c r="E62" s="223" t="s">
        <v>178</v>
      </c>
      <c r="F62" s="116"/>
      <c r="G62" s="116"/>
      <c r="H62" s="275" t="s">
        <v>609</v>
      </c>
      <c r="I62" s="88">
        <v>9.25</v>
      </c>
      <c r="J62" s="88">
        <v>9.1999999999999993</v>
      </c>
      <c r="K62" s="88">
        <v>9.1</v>
      </c>
      <c r="L62" s="88">
        <v>8.9</v>
      </c>
      <c r="M62" s="88">
        <v>8.9499999999999993</v>
      </c>
      <c r="N62" s="88">
        <v>0.2</v>
      </c>
      <c r="O62" s="185" t="s">
        <v>621</v>
      </c>
      <c r="P62" s="115">
        <f t="shared" si="8"/>
        <v>8.8800000000000008</v>
      </c>
      <c r="Q62" s="115" t="str">
        <f t="shared" si="9"/>
        <v xml:space="preserve"> </v>
      </c>
      <c r="R62" s="116">
        <f t="shared" si="10"/>
        <v>9</v>
      </c>
      <c r="S62" s="109">
        <f t="shared" si="11"/>
        <v>8.3333333333310833E-3</v>
      </c>
      <c r="T62" s="212">
        <f t="shared" si="12"/>
        <v>9.0749999999999993</v>
      </c>
      <c r="U62" s="212">
        <f t="shared" si="13"/>
        <v>8.9</v>
      </c>
      <c r="V62" s="205">
        <f t="shared" si="14"/>
        <v>0.34999999999999964</v>
      </c>
      <c r="W62" s="116" t="str">
        <f t="shared" si="15"/>
        <v>N</v>
      </c>
      <c r="X62" s="185"/>
    </row>
    <row r="63" spans="1:24" s="199" customFormat="1">
      <c r="A63" s="108">
        <v>3</v>
      </c>
      <c r="B63" s="71"/>
      <c r="C63" s="223" t="s">
        <v>281</v>
      </c>
      <c r="D63" s="223" t="s">
        <v>282</v>
      </c>
      <c r="E63" s="223" t="s">
        <v>179</v>
      </c>
      <c r="F63" s="116"/>
      <c r="G63" s="116" t="s">
        <v>124</v>
      </c>
      <c r="H63" s="275" t="s">
        <v>606</v>
      </c>
      <c r="I63" s="88">
        <v>9.1999999999999993</v>
      </c>
      <c r="J63" s="88">
        <v>9.1</v>
      </c>
      <c r="K63" s="88">
        <v>9.1</v>
      </c>
      <c r="L63" s="88">
        <v>9.0500000000000007</v>
      </c>
      <c r="M63" s="88">
        <v>9</v>
      </c>
      <c r="N63" s="88">
        <v>0.2</v>
      </c>
      <c r="O63" s="185" t="s">
        <v>621</v>
      </c>
      <c r="P63" s="115">
        <f t="shared" si="8"/>
        <v>8.8800000000000008</v>
      </c>
      <c r="Q63" s="115">
        <f t="shared" si="9"/>
        <v>8.8800000000000008</v>
      </c>
      <c r="R63" s="116">
        <f t="shared" si="10"/>
        <v>9</v>
      </c>
      <c r="S63" s="109">
        <f t="shared" si="11"/>
        <v>1.6666666666665719E-2</v>
      </c>
      <c r="T63" s="212">
        <f t="shared" si="12"/>
        <v>9.1</v>
      </c>
      <c r="U63" s="212">
        <f t="shared" si="13"/>
        <v>9</v>
      </c>
      <c r="V63" s="205">
        <f t="shared" si="14"/>
        <v>0.19999999999999929</v>
      </c>
      <c r="W63" s="116" t="str">
        <f t="shared" si="15"/>
        <v>N</v>
      </c>
      <c r="X63" s="185"/>
    </row>
    <row r="64" spans="1:24" s="199" customFormat="1">
      <c r="A64" s="108">
        <v>2</v>
      </c>
      <c r="B64" s="71"/>
      <c r="C64" s="223" t="s">
        <v>196</v>
      </c>
      <c r="D64" s="223" t="s">
        <v>35</v>
      </c>
      <c r="E64" s="223" t="s">
        <v>247</v>
      </c>
      <c r="F64" s="116"/>
      <c r="G64" s="116"/>
      <c r="H64" s="275" t="s">
        <v>605</v>
      </c>
      <c r="I64" s="88">
        <v>9</v>
      </c>
      <c r="J64" s="88">
        <v>8.9</v>
      </c>
      <c r="K64" s="88">
        <v>8.9</v>
      </c>
      <c r="L64" s="88">
        <v>8.85</v>
      </c>
      <c r="M64" s="88">
        <v>8.8000000000000007</v>
      </c>
      <c r="N64" s="88"/>
      <c r="O64" s="185"/>
      <c r="P64" s="115">
        <f t="shared" si="8"/>
        <v>8.8800000000000008</v>
      </c>
      <c r="Q64" s="115" t="str">
        <f t="shared" si="9"/>
        <v xml:space="preserve"> </v>
      </c>
      <c r="R64" s="116">
        <f t="shared" si="10"/>
        <v>9</v>
      </c>
      <c r="S64" s="109">
        <f t="shared" si="11"/>
        <v>1.6666666666665719E-2</v>
      </c>
      <c r="T64" s="212">
        <f t="shared" si="12"/>
        <v>8.9</v>
      </c>
      <c r="U64" s="212">
        <f t="shared" si="13"/>
        <v>8.8000000000000007</v>
      </c>
      <c r="V64" s="205">
        <f t="shared" si="14"/>
        <v>0.19999999999999929</v>
      </c>
      <c r="W64" s="116" t="str">
        <f t="shared" si="15"/>
        <v>N</v>
      </c>
      <c r="X64" s="185"/>
    </row>
    <row r="65" spans="1:24" s="199" customFormat="1">
      <c r="A65" s="108">
        <v>4</v>
      </c>
      <c r="B65" s="71"/>
      <c r="C65" s="223" t="s">
        <v>56</v>
      </c>
      <c r="D65" s="223" t="s">
        <v>403</v>
      </c>
      <c r="E65" s="223" t="s">
        <v>186</v>
      </c>
      <c r="F65" s="116"/>
      <c r="G65" s="116"/>
      <c r="H65" s="275" t="s">
        <v>607</v>
      </c>
      <c r="I65" s="88">
        <v>8.6999999999999993</v>
      </c>
      <c r="J65" s="88">
        <v>8.65</v>
      </c>
      <c r="K65" s="88">
        <v>8.6999999999999993</v>
      </c>
      <c r="L65" s="88">
        <v>8.75</v>
      </c>
      <c r="M65" s="88">
        <v>8.9</v>
      </c>
      <c r="N65" s="88"/>
      <c r="O65" s="185"/>
      <c r="P65" s="115">
        <f t="shared" si="8"/>
        <v>8.7100000000000009</v>
      </c>
      <c r="Q65" s="115" t="str">
        <f t="shared" si="9"/>
        <v xml:space="preserve"> </v>
      </c>
      <c r="R65" s="116">
        <f t="shared" si="10"/>
        <v>12</v>
      </c>
      <c r="S65" s="109">
        <f t="shared" si="11"/>
        <v>5.833333333333357E-2</v>
      </c>
      <c r="T65" s="212">
        <f t="shared" si="12"/>
        <v>8.7750000000000004</v>
      </c>
      <c r="U65" s="212">
        <f t="shared" si="13"/>
        <v>8.65</v>
      </c>
      <c r="V65" s="205">
        <f t="shared" si="14"/>
        <v>0.25</v>
      </c>
      <c r="W65" s="116" t="str">
        <f t="shared" si="15"/>
        <v>N</v>
      </c>
      <c r="X65" s="185"/>
    </row>
    <row r="66" spans="1:24" s="199" customFormat="1">
      <c r="A66" s="108">
        <v>12</v>
      </c>
      <c r="B66" s="71"/>
      <c r="C66" s="223" t="s">
        <v>324</v>
      </c>
      <c r="D66" s="223" t="s">
        <v>182</v>
      </c>
      <c r="E66" s="223" t="s">
        <v>247</v>
      </c>
      <c r="F66" s="116"/>
      <c r="G66" s="116" t="s">
        <v>125</v>
      </c>
      <c r="H66" s="275" t="s">
        <v>610</v>
      </c>
      <c r="I66" s="88">
        <v>8.8000000000000007</v>
      </c>
      <c r="J66" s="88">
        <v>8.75</v>
      </c>
      <c r="K66" s="88">
        <v>8.6</v>
      </c>
      <c r="L66" s="88">
        <v>8.6</v>
      </c>
      <c r="M66" s="88">
        <v>8.6999999999999993</v>
      </c>
      <c r="N66" s="88"/>
      <c r="O66" s="185"/>
      <c r="P66" s="115">
        <f t="shared" si="8"/>
        <v>8.68</v>
      </c>
      <c r="Q66" s="115">
        <f t="shared" si="9"/>
        <v>8.68</v>
      </c>
      <c r="R66" s="116">
        <f t="shared" si="10"/>
        <v>13</v>
      </c>
      <c r="S66" s="109">
        <f t="shared" si="11"/>
        <v>1.6666666666663943E-2</v>
      </c>
      <c r="T66" s="212">
        <f t="shared" si="12"/>
        <v>8.6999999999999993</v>
      </c>
      <c r="U66" s="212">
        <f t="shared" si="13"/>
        <v>8.6</v>
      </c>
      <c r="V66" s="205">
        <f t="shared" si="14"/>
        <v>0.20000000000000107</v>
      </c>
      <c r="W66" s="116" t="str">
        <f t="shared" si="15"/>
        <v>N</v>
      </c>
      <c r="X66" s="185"/>
    </row>
    <row r="67" spans="1:24" s="199" customFormat="1">
      <c r="A67" s="108">
        <v>11</v>
      </c>
      <c r="B67" s="71"/>
      <c r="C67" s="223" t="s">
        <v>310</v>
      </c>
      <c r="D67" s="223" t="s">
        <v>171</v>
      </c>
      <c r="E67" s="223" t="s">
        <v>411</v>
      </c>
      <c r="F67" s="116"/>
      <c r="G67" s="116"/>
      <c r="H67" s="275" t="s">
        <v>606</v>
      </c>
      <c r="I67" s="88">
        <v>8.6</v>
      </c>
      <c r="J67" s="88">
        <v>8.5</v>
      </c>
      <c r="K67" s="88">
        <v>8.6999999999999993</v>
      </c>
      <c r="L67" s="88">
        <v>8.9499999999999993</v>
      </c>
      <c r="M67" s="88">
        <v>8.9499999999999993</v>
      </c>
      <c r="N67" s="88">
        <v>0.2</v>
      </c>
      <c r="O67" s="185" t="s">
        <v>621</v>
      </c>
      <c r="P67" s="115">
        <f t="shared" si="8"/>
        <v>8.5500000000000007</v>
      </c>
      <c r="Q67" s="115" t="str">
        <f t="shared" si="9"/>
        <v xml:space="preserve"> </v>
      </c>
      <c r="R67" s="116">
        <f t="shared" si="10"/>
        <v>14</v>
      </c>
      <c r="S67" s="109">
        <f t="shared" si="11"/>
        <v>2.5000000000000355E-2</v>
      </c>
      <c r="T67" s="212">
        <f t="shared" si="12"/>
        <v>8.7249999999999996</v>
      </c>
      <c r="U67" s="212">
        <f t="shared" si="13"/>
        <v>8.5</v>
      </c>
      <c r="V67" s="205">
        <f t="shared" si="14"/>
        <v>0.44999999999999929</v>
      </c>
      <c r="W67" s="116" t="str">
        <f t="shared" si="15"/>
        <v>N</v>
      </c>
      <c r="X67" s="185"/>
    </row>
    <row r="68" spans="1:24" s="199" customFormat="1">
      <c r="A68" s="108">
        <v>15</v>
      </c>
      <c r="B68" s="71"/>
      <c r="C68" s="223" t="s">
        <v>404</v>
      </c>
      <c r="D68" s="223" t="s">
        <v>405</v>
      </c>
      <c r="E68" s="223" t="s">
        <v>406</v>
      </c>
      <c r="F68" s="116"/>
      <c r="G68" s="116"/>
      <c r="H68" s="275" t="s">
        <v>605</v>
      </c>
      <c r="I68" s="88">
        <v>8.4</v>
      </c>
      <c r="J68" s="88">
        <v>8.25</v>
      </c>
      <c r="K68" s="88">
        <v>8.5500000000000007</v>
      </c>
      <c r="L68" s="88">
        <v>8.6999999999999993</v>
      </c>
      <c r="M68" s="88">
        <v>8.65</v>
      </c>
      <c r="N68" s="88"/>
      <c r="O68" s="185"/>
      <c r="P68" s="115">
        <f t="shared" si="8"/>
        <v>8.5299999999999994</v>
      </c>
      <c r="Q68" s="115" t="str">
        <f t="shared" si="9"/>
        <v xml:space="preserve"> </v>
      </c>
      <c r="R68" s="116">
        <f t="shared" si="10"/>
        <v>15</v>
      </c>
      <c r="S68" s="109">
        <f t="shared" si="11"/>
        <v>5.8333333333331794E-2</v>
      </c>
      <c r="T68" s="212">
        <f t="shared" si="12"/>
        <v>8.4749999999999996</v>
      </c>
      <c r="U68" s="212">
        <f t="shared" si="13"/>
        <v>8.25</v>
      </c>
      <c r="V68" s="205">
        <f t="shared" si="14"/>
        <v>0.44999999999999929</v>
      </c>
      <c r="W68" s="116" t="str">
        <f t="shared" si="15"/>
        <v>N</v>
      </c>
      <c r="X68" s="185"/>
    </row>
    <row r="69" spans="1:24" s="199" customFormat="1">
      <c r="A69" s="108">
        <v>1</v>
      </c>
      <c r="B69" s="71"/>
      <c r="C69" s="223" t="s">
        <v>300</v>
      </c>
      <c r="D69" s="223" t="s">
        <v>301</v>
      </c>
      <c r="E69" s="223" t="s">
        <v>46</v>
      </c>
      <c r="F69" s="116"/>
      <c r="G69" s="116" t="s">
        <v>125</v>
      </c>
      <c r="H69" s="275"/>
      <c r="I69" s="88"/>
      <c r="J69" s="88"/>
      <c r="K69" s="88"/>
      <c r="L69" s="88"/>
      <c r="M69" s="88"/>
      <c r="N69" s="88"/>
      <c r="O69" s="185"/>
      <c r="P69" s="115">
        <f t="shared" si="8"/>
        <v>0</v>
      </c>
      <c r="Q69" s="115">
        <f t="shared" si="9"/>
        <v>0</v>
      </c>
      <c r="R69" s="116">
        <f t="shared" si="10"/>
        <v>16</v>
      </c>
      <c r="S69" s="109">
        <f t="shared" si="11"/>
        <v>0</v>
      </c>
      <c r="T69" s="212">
        <f t="shared" si="12"/>
        <v>0</v>
      </c>
      <c r="U69" s="212">
        <f t="shared" si="13"/>
        <v>0</v>
      </c>
      <c r="V69" s="205">
        <f t="shared" si="14"/>
        <v>0</v>
      </c>
      <c r="W69" s="116" t="str">
        <f t="shared" si="15"/>
        <v>N</v>
      </c>
      <c r="X69" s="185" t="s">
        <v>619</v>
      </c>
    </row>
    <row r="70" spans="1:24">
      <c r="T70" s="168"/>
      <c r="U70" s="168"/>
      <c r="W70" s="200"/>
    </row>
    <row r="71" spans="1:24">
      <c r="T71" s="168"/>
      <c r="U71" s="168"/>
      <c r="W71" s="200"/>
    </row>
    <row r="72" spans="1:24" ht="18">
      <c r="A72" s="196" t="s">
        <v>101</v>
      </c>
      <c r="B72" s="197"/>
      <c r="C72" s="197"/>
      <c r="D72" s="139"/>
      <c r="E72" s="139"/>
      <c r="F72" s="142"/>
      <c r="G72" s="97"/>
      <c r="H72" s="269"/>
      <c r="I72" s="74"/>
      <c r="J72" s="74"/>
      <c r="K72" s="74"/>
      <c r="L72" s="74"/>
      <c r="M72" s="74"/>
      <c r="N72" s="74"/>
      <c r="O72" s="183"/>
      <c r="P72" s="97"/>
      <c r="Q72" s="97"/>
      <c r="R72" s="97"/>
      <c r="S72" s="97"/>
      <c r="T72" s="168"/>
      <c r="U72" s="168"/>
      <c r="V72" s="97"/>
      <c r="W72" s="97"/>
      <c r="X72" s="183"/>
    </row>
    <row r="73" spans="1:24" s="146" customFormat="1">
      <c r="A73" s="222" t="s">
        <v>219</v>
      </c>
      <c r="B73" s="222" t="s">
        <v>206</v>
      </c>
      <c r="C73" s="222" t="s">
        <v>2</v>
      </c>
      <c r="D73" s="222" t="s">
        <v>3</v>
      </c>
      <c r="E73" s="222" t="s">
        <v>5</v>
      </c>
      <c r="F73" s="222" t="s">
        <v>4</v>
      </c>
      <c r="G73" s="222" t="s">
        <v>6</v>
      </c>
      <c r="H73" s="274" t="s">
        <v>8</v>
      </c>
      <c r="I73" s="127" t="s">
        <v>15</v>
      </c>
      <c r="J73" s="127" t="s">
        <v>14</v>
      </c>
      <c r="K73" s="127" t="s">
        <v>16</v>
      </c>
      <c r="L73" s="127" t="s">
        <v>17</v>
      </c>
      <c r="M73" s="127" t="s">
        <v>18</v>
      </c>
      <c r="N73" s="127" t="s">
        <v>9</v>
      </c>
      <c r="O73" s="128" t="s">
        <v>10</v>
      </c>
      <c r="P73" s="143" t="s">
        <v>122</v>
      </c>
      <c r="Q73" s="103" t="s">
        <v>122</v>
      </c>
      <c r="R73" s="105" t="s">
        <v>13</v>
      </c>
      <c r="S73" s="103" t="s">
        <v>121</v>
      </c>
      <c r="T73" s="103" t="s">
        <v>229</v>
      </c>
      <c r="U73" s="103" t="s">
        <v>549</v>
      </c>
      <c r="V73" s="143" t="s">
        <v>20</v>
      </c>
      <c r="W73" s="144" t="s">
        <v>19</v>
      </c>
      <c r="X73" s="128" t="s">
        <v>12</v>
      </c>
    </row>
    <row r="74" spans="1:24" s="199" customFormat="1">
      <c r="A74" s="108">
        <v>5</v>
      </c>
      <c r="B74" s="71"/>
      <c r="C74" s="223" t="s">
        <v>63</v>
      </c>
      <c r="D74" s="223" t="s">
        <v>86</v>
      </c>
      <c r="E74" s="223" t="s">
        <v>46</v>
      </c>
      <c r="F74" s="116"/>
      <c r="G74" s="116" t="s">
        <v>124</v>
      </c>
      <c r="H74" s="275" t="s">
        <v>590</v>
      </c>
      <c r="I74" s="88">
        <v>9.35</v>
      </c>
      <c r="J74" s="88">
        <v>9.25</v>
      </c>
      <c r="K74" s="88">
        <v>9.35</v>
      </c>
      <c r="L74" s="88">
        <v>9.3000000000000007</v>
      </c>
      <c r="M74" s="88">
        <v>9.4</v>
      </c>
      <c r="N74" s="88"/>
      <c r="O74" s="185"/>
      <c r="P74" s="115">
        <f t="shared" ref="P74:P81" si="16">TRUNC(((SUM(I74:M74)-MAX(I74:M74)-MIN(I74:M74))/3),2)-N74</f>
        <v>9.33</v>
      </c>
      <c r="Q74" s="115">
        <f t="shared" ref="Q74:Q81" si="17">IF(G74&gt;0,P74," ")</f>
        <v>9.33</v>
      </c>
      <c r="R74" s="116">
        <f t="shared" ref="R74:R81" si="18">RANK(P74,$P$74:$P$81,0)</f>
        <v>1</v>
      </c>
      <c r="S74" s="109">
        <f t="shared" ref="S74:S81" si="19">ABS((SUM(MIN(I74:M74),MAX(I74:M74))/2)-((SUM(I74:M74)-MAX(I74:M74)-MIN(I74:M74))/3))</f>
        <v>8.333333333334636E-3</v>
      </c>
      <c r="T74" s="212">
        <f t="shared" ref="T74:T81" si="20">AVERAGE(MIN(I74:M74),MAX(I74:M74))</f>
        <v>9.3249999999999993</v>
      </c>
      <c r="U74" s="212">
        <f t="shared" ref="U74:U81" si="21">MIN(I74:M74)</f>
        <v>9.25</v>
      </c>
      <c r="V74" s="205">
        <f t="shared" ref="V74:V81" si="22">MAX(I74:M74)-MIN(I74:M74)</f>
        <v>0.15000000000000036</v>
      </c>
      <c r="W74" s="116" t="str">
        <f t="shared" ref="W74:W81" si="23">IF(V74&gt;0.7,"Y","N")</f>
        <v>N</v>
      </c>
      <c r="X74" s="185"/>
    </row>
    <row r="75" spans="1:24" s="199" customFormat="1">
      <c r="A75" s="108">
        <v>3</v>
      </c>
      <c r="B75" s="71"/>
      <c r="C75" s="223" t="s">
        <v>197</v>
      </c>
      <c r="D75" s="223" t="s">
        <v>55</v>
      </c>
      <c r="E75" s="223" t="s">
        <v>247</v>
      </c>
      <c r="F75" s="116"/>
      <c r="G75" s="116" t="s">
        <v>124</v>
      </c>
      <c r="H75" s="275" t="s">
        <v>599</v>
      </c>
      <c r="I75" s="88">
        <v>9.3000000000000007</v>
      </c>
      <c r="J75" s="88">
        <v>9.4</v>
      </c>
      <c r="K75" s="88">
        <v>9.25</v>
      </c>
      <c r="L75" s="88">
        <v>9.0500000000000007</v>
      </c>
      <c r="M75" s="88">
        <v>9.25</v>
      </c>
      <c r="N75" s="88"/>
      <c r="O75" s="185"/>
      <c r="P75" s="115">
        <f t="shared" si="16"/>
        <v>9.26</v>
      </c>
      <c r="Q75" s="115">
        <f t="shared" si="17"/>
        <v>9.26</v>
      </c>
      <c r="R75" s="116">
        <f t="shared" si="18"/>
        <v>2</v>
      </c>
      <c r="S75" s="109">
        <f t="shared" si="19"/>
        <v>4.1666666666666075E-2</v>
      </c>
      <c r="T75" s="212">
        <f t="shared" si="20"/>
        <v>9.2250000000000014</v>
      </c>
      <c r="U75" s="212">
        <f t="shared" si="21"/>
        <v>9.0500000000000007</v>
      </c>
      <c r="V75" s="205">
        <f t="shared" si="22"/>
        <v>0.34999999999999964</v>
      </c>
      <c r="W75" s="116" t="str">
        <f t="shared" si="23"/>
        <v>N</v>
      </c>
      <c r="X75" s="185"/>
    </row>
    <row r="76" spans="1:24" s="199" customFormat="1">
      <c r="A76" s="108">
        <v>1</v>
      </c>
      <c r="B76" s="71"/>
      <c r="C76" s="223" t="s">
        <v>44</v>
      </c>
      <c r="D76" s="223" t="s">
        <v>45</v>
      </c>
      <c r="E76" s="223" t="s">
        <v>46</v>
      </c>
      <c r="F76" s="116"/>
      <c r="G76" s="116" t="s">
        <v>126</v>
      </c>
      <c r="H76" s="275" t="s">
        <v>602</v>
      </c>
      <c r="I76" s="88">
        <v>9</v>
      </c>
      <c r="J76" s="88">
        <v>8.9499999999999993</v>
      </c>
      <c r="K76" s="88">
        <v>9.1</v>
      </c>
      <c r="L76" s="88">
        <v>8.85</v>
      </c>
      <c r="M76" s="88">
        <v>9</v>
      </c>
      <c r="N76" s="88"/>
      <c r="O76" s="185"/>
      <c r="P76" s="115">
        <f t="shared" si="16"/>
        <v>8.98</v>
      </c>
      <c r="Q76" s="115">
        <f t="shared" si="17"/>
        <v>8.98</v>
      </c>
      <c r="R76" s="116">
        <f t="shared" si="18"/>
        <v>3</v>
      </c>
      <c r="S76" s="109">
        <f t="shared" si="19"/>
        <v>8.3333333333328596E-3</v>
      </c>
      <c r="T76" s="212">
        <f t="shared" si="20"/>
        <v>8.9749999999999996</v>
      </c>
      <c r="U76" s="212">
        <f t="shared" si="21"/>
        <v>8.85</v>
      </c>
      <c r="V76" s="205">
        <f t="shared" si="22"/>
        <v>0.25</v>
      </c>
      <c r="W76" s="116" t="str">
        <f t="shared" si="23"/>
        <v>N</v>
      </c>
      <c r="X76" s="185"/>
    </row>
    <row r="77" spans="1:24" s="199" customFormat="1">
      <c r="A77" s="108">
        <v>6</v>
      </c>
      <c r="B77" s="71"/>
      <c r="C77" s="223" t="s">
        <v>74</v>
      </c>
      <c r="D77" s="223" t="s">
        <v>166</v>
      </c>
      <c r="E77" s="223" t="s">
        <v>80</v>
      </c>
      <c r="F77" s="116"/>
      <c r="G77" s="116"/>
      <c r="H77" s="275" t="s">
        <v>590</v>
      </c>
      <c r="I77" s="88">
        <v>8.9499999999999993</v>
      </c>
      <c r="J77" s="88">
        <v>9.0500000000000007</v>
      </c>
      <c r="K77" s="88">
        <v>8.9499999999999993</v>
      </c>
      <c r="L77" s="88">
        <v>8.8000000000000007</v>
      </c>
      <c r="M77" s="88">
        <v>9</v>
      </c>
      <c r="N77" s="88"/>
      <c r="O77" s="185"/>
      <c r="P77" s="115">
        <f t="shared" si="16"/>
        <v>8.9600000000000009</v>
      </c>
      <c r="Q77" s="115" t="str">
        <f t="shared" si="17"/>
        <v xml:space="preserve"> </v>
      </c>
      <c r="R77" s="116">
        <f t="shared" si="18"/>
        <v>4</v>
      </c>
      <c r="S77" s="109">
        <f t="shared" si="19"/>
        <v>4.1666666666666075E-2</v>
      </c>
      <c r="T77" s="212">
        <f t="shared" si="20"/>
        <v>8.9250000000000007</v>
      </c>
      <c r="U77" s="212">
        <f t="shared" si="21"/>
        <v>8.8000000000000007</v>
      </c>
      <c r="V77" s="205">
        <f t="shared" si="22"/>
        <v>0.25</v>
      </c>
      <c r="W77" s="116" t="str">
        <f t="shared" si="23"/>
        <v>N</v>
      </c>
      <c r="X77" s="185"/>
    </row>
    <row r="78" spans="1:24" s="199" customFormat="1">
      <c r="A78" s="108">
        <v>7</v>
      </c>
      <c r="B78" s="71"/>
      <c r="C78" s="223" t="s">
        <v>414</v>
      </c>
      <c r="D78" s="223" t="s">
        <v>415</v>
      </c>
      <c r="E78" s="223" t="s">
        <v>186</v>
      </c>
      <c r="F78" s="116"/>
      <c r="G78" s="116"/>
      <c r="H78" s="275" t="s">
        <v>590</v>
      </c>
      <c r="I78" s="88">
        <v>8.9499999999999993</v>
      </c>
      <c r="J78" s="88">
        <v>8.9499999999999993</v>
      </c>
      <c r="K78" s="88">
        <v>9</v>
      </c>
      <c r="L78" s="88">
        <v>8.9</v>
      </c>
      <c r="M78" s="88">
        <v>8.9</v>
      </c>
      <c r="N78" s="88"/>
      <c r="O78" s="185"/>
      <c r="P78" s="115">
        <f t="shared" si="16"/>
        <v>8.93</v>
      </c>
      <c r="Q78" s="115" t="str">
        <f t="shared" si="17"/>
        <v xml:space="preserve"> </v>
      </c>
      <c r="R78" s="116">
        <f t="shared" si="18"/>
        <v>5</v>
      </c>
      <c r="S78" s="109">
        <f t="shared" si="19"/>
        <v>1.6666666666667496E-2</v>
      </c>
      <c r="T78" s="212">
        <f t="shared" si="20"/>
        <v>8.9499999999999993</v>
      </c>
      <c r="U78" s="212">
        <f t="shared" si="21"/>
        <v>8.9</v>
      </c>
      <c r="V78" s="205">
        <f t="shared" si="22"/>
        <v>9.9999999999999645E-2</v>
      </c>
      <c r="W78" s="116" t="str">
        <f t="shared" si="23"/>
        <v>N</v>
      </c>
      <c r="X78" s="185"/>
    </row>
    <row r="79" spans="1:24" s="199" customFormat="1">
      <c r="A79" s="108">
        <v>2</v>
      </c>
      <c r="B79" s="71"/>
      <c r="C79" s="223" t="s">
        <v>38</v>
      </c>
      <c r="D79" s="223" t="s">
        <v>39</v>
      </c>
      <c r="E79" s="223" t="s">
        <v>389</v>
      </c>
      <c r="F79" s="116"/>
      <c r="G79" s="116"/>
      <c r="H79" s="275" t="s">
        <v>585</v>
      </c>
      <c r="I79" s="88">
        <v>8.9</v>
      </c>
      <c r="J79" s="88">
        <v>9.0500000000000007</v>
      </c>
      <c r="K79" s="88">
        <v>8.9499999999999993</v>
      </c>
      <c r="L79" s="88">
        <v>8.8000000000000007</v>
      </c>
      <c r="M79" s="88">
        <v>8.85</v>
      </c>
      <c r="N79" s="88"/>
      <c r="O79" s="185"/>
      <c r="P79" s="115">
        <f t="shared" si="16"/>
        <v>8.9</v>
      </c>
      <c r="Q79" s="115" t="str">
        <f t="shared" si="17"/>
        <v xml:space="preserve"> </v>
      </c>
      <c r="R79" s="116">
        <f t="shared" si="18"/>
        <v>6</v>
      </c>
      <c r="S79" s="109">
        <f t="shared" si="19"/>
        <v>2.5000000000000355E-2</v>
      </c>
      <c r="T79" s="212">
        <f t="shared" si="20"/>
        <v>8.9250000000000007</v>
      </c>
      <c r="U79" s="212">
        <f t="shared" si="21"/>
        <v>8.8000000000000007</v>
      </c>
      <c r="V79" s="205">
        <f t="shared" si="22"/>
        <v>0.25</v>
      </c>
      <c r="W79" s="116" t="str">
        <f t="shared" si="23"/>
        <v>N</v>
      </c>
      <c r="X79" s="185"/>
    </row>
    <row r="80" spans="1:24" s="199" customFormat="1">
      <c r="A80" s="108">
        <v>8</v>
      </c>
      <c r="B80" s="71"/>
      <c r="C80" s="223" t="s">
        <v>412</v>
      </c>
      <c r="D80" s="223" t="s">
        <v>413</v>
      </c>
      <c r="E80" s="223" t="s">
        <v>272</v>
      </c>
      <c r="F80" s="116"/>
      <c r="G80" s="116"/>
      <c r="H80" s="275" t="s">
        <v>595</v>
      </c>
      <c r="I80" s="88">
        <v>8.9</v>
      </c>
      <c r="J80" s="88">
        <v>8.6999999999999993</v>
      </c>
      <c r="K80" s="88">
        <v>8.6999999999999993</v>
      </c>
      <c r="L80" s="88">
        <v>8.6999999999999993</v>
      </c>
      <c r="M80" s="88">
        <v>8.4</v>
      </c>
      <c r="N80" s="88"/>
      <c r="O80" s="185"/>
      <c r="P80" s="115">
        <f t="shared" si="16"/>
        <v>8.6999999999999993</v>
      </c>
      <c r="Q80" s="115" t="str">
        <f t="shared" si="17"/>
        <v xml:space="preserve"> </v>
      </c>
      <c r="R80" s="116">
        <f t="shared" si="18"/>
        <v>7</v>
      </c>
      <c r="S80" s="109">
        <f t="shared" si="19"/>
        <v>5.0000000000000711E-2</v>
      </c>
      <c r="T80" s="212">
        <f t="shared" si="20"/>
        <v>8.65</v>
      </c>
      <c r="U80" s="212">
        <f t="shared" si="21"/>
        <v>8.4</v>
      </c>
      <c r="V80" s="205">
        <f t="shared" si="22"/>
        <v>0.5</v>
      </c>
      <c r="W80" s="116" t="str">
        <f t="shared" si="23"/>
        <v>N</v>
      </c>
      <c r="X80" s="185"/>
    </row>
    <row r="81" spans="1:257" s="199" customFormat="1">
      <c r="A81" s="108">
        <v>4</v>
      </c>
      <c r="B81" s="71"/>
      <c r="C81" s="223" t="s">
        <v>134</v>
      </c>
      <c r="D81" s="223" t="s">
        <v>135</v>
      </c>
      <c r="E81" s="223" t="s">
        <v>80</v>
      </c>
      <c r="F81" s="116"/>
      <c r="G81" s="116" t="s">
        <v>124</v>
      </c>
      <c r="H81" s="275"/>
      <c r="I81" s="88"/>
      <c r="J81" s="88"/>
      <c r="K81" s="88"/>
      <c r="L81" s="88"/>
      <c r="M81" s="88"/>
      <c r="N81" s="88"/>
      <c r="O81" s="185"/>
      <c r="P81" s="115">
        <f t="shared" si="16"/>
        <v>0</v>
      </c>
      <c r="Q81" s="115">
        <f t="shared" si="17"/>
        <v>0</v>
      </c>
      <c r="R81" s="116">
        <f t="shared" si="18"/>
        <v>8</v>
      </c>
      <c r="S81" s="109">
        <f t="shared" si="19"/>
        <v>0</v>
      </c>
      <c r="T81" s="212">
        <f t="shared" si="20"/>
        <v>0</v>
      </c>
      <c r="U81" s="212">
        <f t="shared" si="21"/>
        <v>0</v>
      </c>
      <c r="V81" s="205">
        <f t="shared" si="22"/>
        <v>0</v>
      </c>
      <c r="W81" s="116" t="str">
        <f t="shared" si="23"/>
        <v>N</v>
      </c>
      <c r="X81" s="185" t="s">
        <v>619</v>
      </c>
    </row>
    <row r="82" spans="1:257">
      <c r="T82" s="168"/>
      <c r="U82" s="168"/>
      <c r="W82" s="200"/>
    </row>
    <row r="83" spans="1:257">
      <c r="T83" s="168"/>
      <c r="U83" s="168"/>
      <c r="W83" s="200"/>
    </row>
    <row r="84" spans="1:257" s="100" customFormat="1" ht="18">
      <c r="A84" s="101" t="s">
        <v>416</v>
      </c>
      <c r="B84" s="95"/>
      <c r="C84" s="95"/>
      <c r="D84" s="96"/>
      <c r="E84" s="96"/>
      <c r="F84" s="102"/>
      <c r="G84" s="97"/>
      <c r="H84" s="277"/>
      <c r="I84" s="76"/>
      <c r="J84" s="76"/>
      <c r="K84" s="76"/>
      <c r="L84" s="76"/>
      <c r="M84" s="76"/>
      <c r="N84" s="76"/>
      <c r="O84" s="77"/>
      <c r="P84" s="98"/>
      <c r="Q84" s="98"/>
      <c r="R84" s="97"/>
      <c r="S84" s="98"/>
      <c r="T84" s="168"/>
      <c r="U84" s="168"/>
      <c r="V84" s="98"/>
      <c r="W84" s="97"/>
      <c r="X84" s="77"/>
    </row>
    <row r="85" spans="1:257" s="106" customFormat="1">
      <c r="A85" s="224" t="s">
        <v>219</v>
      </c>
      <c r="B85" s="224" t="s">
        <v>206</v>
      </c>
      <c r="C85" s="224" t="s">
        <v>2</v>
      </c>
      <c r="D85" s="224" t="s">
        <v>3</v>
      </c>
      <c r="E85" s="224" t="s">
        <v>5</v>
      </c>
      <c r="F85" s="224" t="s">
        <v>4</v>
      </c>
      <c r="G85" s="224" t="s">
        <v>6</v>
      </c>
      <c r="H85" s="270" t="s">
        <v>8</v>
      </c>
      <c r="I85" s="81" t="s">
        <v>15</v>
      </c>
      <c r="J85" s="81" t="s">
        <v>14</v>
      </c>
      <c r="K85" s="81" t="s">
        <v>16</v>
      </c>
      <c r="L85" s="81" t="s">
        <v>17</v>
      </c>
      <c r="M85" s="81" t="s">
        <v>18</v>
      </c>
      <c r="N85" s="81" t="s">
        <v>9</v>
      </c>
      <c r="O85" s="82" t="s">
        <v>10</v>
      </c>
      <c r="P85" s="103" t="s">
        <v>122</v>
      </c>
      <c r="Q85" s="103" t="s">
        <v>122</v>
      </c>
      <c r="R85" s="105" t="s">
        <v>13</v>
      </c>
      <c r="S85" s="103" t="s">
        <v>121</v>
      </c>
      <c r="T85" s="103" t="s">
        <v>229</v>
      </c>
      <c r="U85" s="103" t="s">
        <v>549</v>
      </c>
      <c r="V85" s="103" t="s">
        <v>20</v>
      </c>
      <c r="W85" s="104" t="s">
        <v>19</v>
      </c>
      <c r="X85" s="82" t="s">
        <v>12</v>
      </c>
    </row>
    <row r="86" spans="1:257" s="111" customFormat="1">
      <c r="A86" s="251">
        <v>1</v>
      </c>
      <c r="B86" s="67"/>
      <c r="C86" s="225" t="s">
        <v>417</v>
      </c>
      <c r="D86" s="225" t="s">
        <v>47</v>
      </c>
      <c r="E86" s="225" t="s">
        <v>418</v>
      </c>
      <c r="F86" s="226"/>
      <c r="G86" s="226"/>
      <c r="H86" s="282" t="s">
        <v>610</v>
      </c>
      <c r="I86" s="86">
        <v>9.3000000000000007</v>
      </c>
      <c r="J86" s="86">
        <v>9.35</v>
      </c>
      <c r="K86" s="86">
        <v>9.4</v>
      </c>
      <c r="L86" s="86">
        <v>9.1999999999999993</v>
      </c>
      <c r="M86" s="86">
        <v>9.4</v>
      </c>
      <c r="N86" s="86"/>
      <c r="O86" s="87"/>
      <c r="P86" s="240">
        <f>TRUNC(((SUM(I86:M86)-MAX(I86:M86)-MIN(I86:M86))/3),2)-N86</f>
        <v>9.35</v>
      </c>
      <c r="Q86" s="115" t="str">
        <f>IF(G86&gt;0,P86," ")</f>
        <v xml:space="preserve"> </v>
      </c>
      <c r="R86" s="116">
        <f>RANK(P86,$P$86:$P$87,0)</f>
        <v>1</v>
      </c>
      <c r="S86" s="109">
        <f>ABS((SUM(MIN(I86:M86),MAX(I86:M86))/2)-((SUM(I86:M86)-MAX(I86:M86)-MIN(I86:M86))/3))</f>
        <v>4.9999999999998934E-2</v>
      </c>
      <c r="T86" s="212">
        <f>AVERAGE(MIN(I86:M86),MAX(I86:M86))</f>
        <v>9.3000000000000007</v>
      </c>
      <c r="U86" s="212">
        <f>MIN(I86:M86)</f>
        <v>9.1999999999999993</v>
      </c>
      <c r="V86" s="205">
        <f>MAX(I86:M86)-MIN(I86:M86)</f>
        <v>0.20000000000000107</v>
      </c>
      <c r="W86" s="116" t="str">
        <f t="shared" ref="W86:W87" si="24">IF(V86&gt;0.7,"Y","N")</f>
        <v>N</v>
      </c>
      <c r="X86" s="87"/>
      <c r="Y86" s="67"/>
      <c r="Z86" s="225"/>
      <c r="AA86" s="225"/>
      <c r="AB86" s="225"/>
      <c r="AC86" s="225"/>
      <c r="AD86" s="225"/>
      <c r="AE86" s="225"/>
      <c r="AF86" s="225"/>
      <c r="AG86" s="227"/>
      <c r="AH86" s="225"/>
      <c r="AI86" s="225"/>
      <c r="AJ86" s="225"/>
      <c r="AK86" s="119"/>
      <c r="AL86" s="119"/>
      <c r="AM86" s="119"/>
      <c r="AN86" s="119"/>
      <c r="AO86" s="119"/>
      <c r="AP86" s="119"/>
      <c r="AQ86" s="225"/>
      <c r="AR86" s="227"/>
      <c r="AS86" s="225"/>
      <c r="AT86" s="225"/>
      <c r="AU86" s="225"/>
      <c r="AV86" s="225"/>
      <c r="AW86" s="225"/>
      <c r="AX86" s="225"/>
      <c r="AY86" s="225"/>
      <c r="AZ86" s="225"/>
      <c r="BA86" s="225"/>
      <c r="BB86" s="225"/>
      <c r="BC86" s="225"/>
      <c r="BD86" s="226"/>
      <c r="BE86" s="114"/>
      <c r="BF86" s="114"/>
      <c r="BG86" s="114"/>
      <c r="BH86" s="114"/>
      <c r="BI86" s="114"/>
      <c r="BJ86" s="112"/>
      <c r="BK86" s="112"/>
      <c r="BL86" s="112"/>
      <c r="BM86" s="112"/>
      <c r="BN86" s="112"/>
      <c r="BO86" s="112"/>
      <c r="BP86" s="112"/>
      <c r="BQ86" s="114"/>
      <c r="BR86" s="112"/>
      <c r="BS86" s="114"/>
      <c r="BT86" s="112"/>
      <c r="BU86" s="112"/>
      <c r="BV86" s="114"/>
      <c r="BW86" s="114"/>
      <c r="BX86" s="107"/>
      <c r="BY86" s="67"/>
      <c r="BZ86" s="225"/>
      <c r="CA86" s="225"/>
      <c r="CB86" s="225"/>
      <c r="CC86" s="225"/>
      <c r="CD86" s="225"/>
      <c r="CE86" s="225"/>
      <c r="CF86" s="225"/>
      <c r="CG86" s="227"/>
      <c r="CH86" s="225"/>
      <c r="CI86" s="225"/>
      <c r="CJ86" s="225"/>
      <c r="CK86" s="119"/>
      <c r="CL86" s="119"/>
      <c r="CM86" s="119"/>
      <c r="CN86" s="119"/>
      <c r="CO86" s="119"/>
      <c r="CP86" s="119"/>
      <c r="CQ86" s="225"/>
      <c r="CR86" s="227"/>
      <c r="CS86" s="225"/>
      <c r="CT86" s="225"/>
      <c r="CU86" s="225"/>
      <c r="CV86" s="225"/>
      <c r="CW86" s="225"/>
      <c r="CX86" s="225"/>
      <c r="CY86" s="225"/>
      <c r="CZ86" s="225"/>
      <c r="DA86" s="225"/>
      <c r="DB86" s="225"/>
      <c r="DC86" s="225"/>
      <c r="DD86" s="226"/>
      <c r="DE86" s="114"/>
      <c r="DF86" s="114"/>
      <c r="DG86" s="114"/>
      <c r="DH86" s="114"/>
      <c r="DI86" s="114"/>
      <c r="DJ86" s="112"/>
      <c r="DK86" s="112"/>
      <c r="DL86" s="112"/>
      <c r="DM86" s="112"/>
      <c r="DN86" s="112"/>
      <c r="DO86" s="112"/>
      <c r="DP86" s="112"/>
      <c r="DQ86" s="114"/>
      <c r="DR86" s="112"/>
      <c r="DS86" s="114"/>
      <c r="DT86" s="112"/>
      <c r="DU86" s="112"/>
      <c r="DV86" s="114"/>
      <c r="DW86" s="114"/>
      <c r="DX86" s="107"/>
      <c r="DY86" s="67"/>
      <c r="DZ86" s="225"/>
      <c r="EA86" s="225"/>
      <c r="EB86" s="225"/>
      <c r="EC86" s="225"/>
      <c r="ED86" s="225"/>
      <c r="EE86" s="225"/>
      <c r="EF86" s="225"/>
      <c r="EG86" s="227"/>
      <c r="EH86" s="225"/>
      <c r="EI86" s="225"/>
      <c r="EJ86" s="225"/>
      <c r="EK86" s="119"/>
      <c r="EL86" s="119"/>
      <c r="EM86" s="119"/>
      <c r="EN86" s="119"/>
      <c r="EO86" s="119"/>
      <c r="EP86" s="119"/>
      <c r="EQ86" s="225"/>
      <c r="ER86" s="227"/>
      <c r="ES86" s="225"/>
      <c r="ET86" s="225"/>
      <c r="EU86" s="225"/>
      <c r="EV86" s="225"/>
      <c r="EW86" s="225"/>
      <c r="EX86" s="225"/>
      <c r="EY86" s="225"/>
      <c r="EZ86" s="225"/>
      <c r="FA86" s="225"/>
      <c r="FB86" s="225"/>
      <c r="FC86" s="225"/>
      <c r="FD86" s="226"/>
      <c r="FE86" s="114"/>
      <c r="FF86" s="114"/>
      <c r="FG86" s="114"/>
      <c r="FH86" s="114"/>
      <c r="FI86" s="114"/>
      <c r="FJ86" s="112"/>
      <c r="FK86" s="112"/>
      <c r="FL86" s="112"/>
      <c r="FM86" s="112"/>
      <c r="FN86" s="112"/>
      <c r="FO86" s="112"/>
      <c r="FP86" s="112"/>
      <c r="FQ86" s="114"/>
      <c r="FR86" s="112"/>
      <c r="FS86" s="114"/>
      <c r="FT86" s="112"/>
      <c r="FU86" s="112"/>
      <c r="FV86" s="114"/>
      <c r="FW86" s="114"/>
      <c r="FX86" s="107"/>
      <c r="FY86" s="67"/>
      <c r="FZ86" s="225"/>
      <c r="GA86" s="225"/>
      <c r="GB86" s="225"/>
      <c r="GC86" s="225"/>
      <c r="GD86" s="225"/>
      <c r="GE86" s="225"/>
      <c r="GF86" s="225"/>
      <c r="GG86" s="227"/>
      <c r="GH86" s="225"/>
      <c r="GI86" s="225"/>
      <c r="GJ86" s="225"/>
      <c r="GK86" s="119"/>
      <c r="GL86" s="119"/>
      <c r="GM86" s="119"/>
      <c r="GN86" s="119"/>
      <c r="GO86" s="119"/>
      <c r="GP86" s="119"/>
      <c r="GQ86" s="225"/>
      <c r="GR86" s="227"/>
      <c r="GS86" s="225"/>
      <c r="GT86" s="225"/>
      <c r="GU86" s="225"/>
      <c r="GV86" s="225"/>
      <c r="GW86" s="225"/>
      <c r="GX86" s="225"/>
      <c r="GY86" s="225"/>
      <c r="GZ86" s="225"/>
      <c r="HA86" s="225"/>
      <c r="HB86" s="225"/>
      <c r="HC86" s="225"/>
      <c r="HD86" s="226"/>
      <c r="HE86" s="114"/>
      <c r="HF86" s="114"/>
      <c r="HG86" s="114"/>
      <c r="HH86" s="114"/>
      <c r="HI86" s="114"/>
      <c r="HJ86" s="112"/>
      <c r="HK86" s="112"/>
      <c r="HL86" s="112"/>
      <c r="HM86" s="112"/>
      <c r="HN86" s="112"/>
      <c r="HO86" s="112"/>
      <c r="HP86" s="112"/>
      <c r="HQ86" s="114"/>
      <c r="HR86" s="112"/>
      <c r="HS86" s="114"/>
      <c r="HT86" s="112"/>
      <c r="HU86" s="112"/>
      <c r="HV86" s="114"/>
      <c r="HW86" s="114"/>
      <c r="HX86" s="107"/>
      <c r="HY86" s="67"/>
      <c r="HZ86" s="225"/>
      <c r="IA86" s="225"/>
      <c r="IB86" s="225"/>
      <c r="IC86" s="225"/>
      <c r="ID86" s="225"/>
      <c r="IE86" s="225"/>
      <c r="IF86" s="225"/>
      <c r="IG86" s="227"/>
      <c r="IH86" s="225"/>
      <c r="II86" s="225"/>
      <c r="IJ86" s="225"/>
      <c r="IK86" s="119"/>
      <c r="IL86" s="119"/>
      <c r="IM86" s="119"/>
      <c r="IN86" s="119"/>
      <c r="IO86" s="119"/>
      <c r="IP86" s="119"/>
      <c r="IQ86" s="225"/>
      <c r="IR86" s="227"/>
      <c r="IS86" s="225"/>
      <c r="IT86" s="225"/>
      <c r="IU86" s="225"/>
      <c r="IV86" s="225"/>
      <c r="IW86" s="225"/>
    </row>
    <row r="87" spans="1:257" s="199" customFormat="1">
      <c r="A87" s="108">
        <v>2</v>
      </c>
      <c r="B87" s="71"/>
      <c r="C87" s="223" t="s">
        <v>172</v>
      </c>
      <c r="D87" s="223" t="s">
        <v>27</v>
      </c>
      <c r="E87" s="223" t="s">
        <v>46</v>
      </c>
      <c r="F87" s="116"/>
      <c r="G87" s="116"/>
      <c r="H87" s="275" t="s">
        <v>585</v>
      </c>
      <c r="I87" s="88">
        <v>8.6</v>
      </c>
      <c r="J87" s="88">
        <v>8.65</v>
      </c>
      <c r="K87" s="88">
        <v>8.6</v>
      </c>
      <c r="L87" s="88">
        <v>9</v>
      </c>
      <c r="M87" s="88">
        <v>9</v>
      </c>
      <c r="N87" s="88"/>
      <c r="O87" s="185"/>
      <c r="P87" s="115">
        <f>TRUNC(((SUM(I87:M87)-MAX(I87:M87)-MIN(I87:M87))/3),2)-N87</f>
        <v>8.75</v>
      </c>
      <c r="Q87" s="115" t="str">
        <f>IF(G87&gt;0,P87," ")</f>
        <v xml:space="preserve"> </v>
      </c>
      <c r="R87" s="116">
        <f>RANK(P87,$P$86:$P$87,0)</f>
        <v>2</v>
      </c>
      <c r="S87" s="109">
        <f>ABS((SUM(MIN(I87:M87),MAX(I87:M87))/2)-((SUM(I87:M87)-MAX(I87:M87)-MIN(I87:M87))/3))</f>
        <v>5.0000000000000711E-2</v>
      </c>
      <c r="T87" s="212">
        <f>AVERAGE(MIN(I87:M87),MAX(I87:M87))</f>
        <v>8.8000000000000007</v>
      </c>
      <c r="U87" s="212">
        <f>MIN(I87:M87)</f>
        <v>8.6</v>
      </c>
      <c r="V87" s="205">
        <f>MAX(I87:M87)-MIN(I87:M87)</f>
        <v>0.40000000000000036</v>
      </c>
      <c r="W87" s="116" t="str">
        <f t="shared" si="24"/>
        <v>N</v>
      </c>
      <c r="X87" s="185"/>
    </row>
    <row r="88" spans="1:257" s="111" customFormat="1">
      <c r="B88" s="17"/>
      <c r="C88" s="228"/>
      <c r="D88" s="228"/>
      <c r="E88" s="228"/>
      <c r="F88" s="229"/>
      <c r="G88" s="229"/>
      <c r="H88" s="273"/>
      <c r="I88" s="91"/>
      <c r="J88" s="91"/>
      <c r="K88" s="91"/>
      <c r="L88" s="91"/>
      <c r="M88" s="91"/>
      <c r="N88" s="91"/>
      <c r="O88" s="85"/>
      <c r="P88" s="120"/>
      <c r="Q88" s="120"/>
      <c r="R88" s="121"/>
      <c r="S88" s="120"/>
      <c r="T88" s="168"/>
      <c r="U88" s="168"/>
      <c r="V88" s="120"/>
      <c r="W88" s="121"/>
      <c r="X88" s="85"/>
    </row>
    <row r="89" spans="1:257" s="100" customFormat="1">
      <c r="F89" s="118"/>
      <c r="G89" s="118"/>
      <c r="H89" s="278"/>
      <c r="I89" s="90"/>
      <c r="J89" s="90"/>
      <c r="K89" s="90"/>
      <c r="L89" s="90"/>
      <c r="M89" s="90"/>
      <c r="N89" s="90"/>
      <c r="O89" s="78"/>
      <c r="P89" s="117"/>
      <c r="Q89" s="117"/>
      <c r="R89" s="118"/>
      <c r="S89" s="117"/>
      <c r="T89" s="168"/>
      <c r="U89" s="168"/>
      <c r="V89" s="117"/>
      <c r="W89" s="118"/>
      <c r="X89" s="78"/>
    </row>
    <row r="90" spans="1:257" ht="18">
      <c r="A90" s="196" t="s">
        <v>419</v>
      </c>
      <c r="B90" s="197"/>
      <c r="C90" s="197"/>
      <c r="D90" s="139"/>
      <c r="E90" s="139"/>
      <c r="F90" s="142"/>
      <c r="G90" s="97"/>
      <c r="H90" s="269"/>
      <c r="I90" s="74"/>
      <c r="J90" s="74"/>
      <c r="K90" s="74"/>
      <c r="L90" s="74"/>
      <c r="M90" s="74"/>
      <c r="N90" s="74"/>
      <c r="O90" s="183"/>
      <c r="P90" s="97"/>
      <c r="Q90" s="97"/>
      <c r="R90" s="97"/>
      <c r="S90" s="97"/>
      <c r="T90" s="168"/>
      <c r="U90" s="168"/>
      <c r="V90" s="97"/>
      <c r="W90" s="97"/>
      <c r="X90" s="183"/>
    </row>
    <row r="91" spans="1:257" s="146" customFormat="1">
      <c r="A91" s="222" t="s">
        <v>219</v>
      </c>
      <c r="B91" s="222" t="s">
        <v>206</v>
      </c>
      <c r="C91" s="222" t="s">
        <v>2</v>
      </c>
      <c r="D91" s="222" t="s">
        <v>3</v>
      </c>
      <c r="E91" s="222" t="s">
        <v>5</v>
      </c>
      <c r="F91" s="222" t="s">
        <v>4</v>
      </c>
      <c r="G91" s="222" t="s">
        <v>6</v>
      </c>
      <c r="H91" s="274" t="s">
        <v>8</v>
      </c>
      <c r="I91" s="127" t="s">
        <v>15</v>
      </c>
      <c r="J91" s="127" t="s">
        <v>14</v>
      </c>
      <c r="K91" s="127" t="s">
        <v>16</v>
      </c>
      <c r="L91" s="127" t="s">
        <v>17</v>
      </c>
      <c r="M91" s="127" t="s">
        <v>18</v>
      </c>
      <c r="N91" s="127" t="s">
        <v>9</v>
      </c>
      <c r="O91" s="128" t="s">
        <v>10</v>
      </c>
      <c r="P91" s="143" t="s">
        <v>122</v>
      </c>
      <c r="Q91" s="103" t="s">
        <v>122</v>
      </c>
      <c r="R91" s="105" t="s">
        <v>13</v>
      </c>
      <c r="S91" s="103" t="s">
        <v>121</v>
      </c>
      <c r="T91" s="103" t="s">
        <v>229</v>
      </c>
      <c r="U91" s="103" t="s">
        <v>549</v>
      </c>
      <c r="V91" s="143" t="s">
        <v>20</v>
      </c>
      <c r="W91" s="144" t="s">
        <v>19</v>
      </c>
      <c r="X91" s="128" t="s">
        <v>12</v>
      </c>
    </row>
    <row r="92" spans="1:257" s="199" customFormat="1">
      <c r="A92" s="108">
        <v>3</v>
      </c>
      <c r="B92" s="71"/>
      <c r="C92" s="223" t="s">
        <v>134</v>
      </c>
      <c r="D92" s="223" t="s">
        <v>135</v>
      </c>
      <c r="E92" s="223" t="s">
        <v>80</v>
      </c>
      <c r="F92" s="116"/>
      <c r="G92" s="116" t="s">
        <v>124</v>
      </c>
      <c r="H92" s="275" t="s">
        <v>611</v>
      </c>
      <c r="I92" s="88">
        <v>9.15</v>
      </c>
      <c r="J92" s="88">
        <v>9.1</v>
      </c>
      <c r="K92" s="88">
        <v>9.3000000000000007</v>
      </c>
      <c r="L92" s="88">
        <v>9.1999999999999993</v>
      </c>
      <c r="M92" s="88">
        <v>9.3000000000000007</v>
      </c>
      <c r="N92" s="88"/>
      <c r="O92" s="185"/>
      <c r="P92" s="115">
        <f>TRUNC(((SUM(I92:M92)-MAX(I92:M92)-MIN(I92:M92))/3),2)-N92</f>
        <v>9.2100000000000009</v>
      </c>
      <c r="Q92" s="115">
        <f>IF(G92&gt;0,P92," ")</f>
        <v>9.2100000000000009</v>
      </c>
      <c r="R92" s="116">
        <f>RANK(P92,$P$92:$P$94,0)</f>
        <v>1</v>
      </c>
      <c r="S92" s="109">
        <f>ABS((SUM(MIN(I92:M92),MAX(I92:M92))/2)-((SUM(I92:M92)-MAX(I92:M92)-MIN(I92:M92))/3))</f>
        <v>1.6666666666667496E-2</v>
      </c>
      <c r="T92" s="212">
        <f>AVERAGE(MIN(I92:M92),MAX(I92:M92))</f>
        <v>9.1999999999999993</v>
      </c>
      <c r="U92" s="212">
        <f>MIN(I92:M92)</f>
        <v>9.1</v>
      </c>
      <c r="V92" s="205">
        <f>MAX(I92:M92)-MIN(I92:M92)</f>
        <v>0.20000000000000107</v>
      </c>
      <c r="W92" s="116" t="str">
        <f>IF(V92&gt;0.7,"Y","N")</f>
        <v>N</v>
      </c>
      <c r="X92" s="185"/>
    </row>
    <row r="93" spans="1:257" s="199" customFormat="1">
      <c r="A93" s="108">
        <v>2</v>
      </c>
      <c r="B93" s="71"/>
      <c r="C93" s="223" t="s">
        <v>420</v>
      </c>
      <c r="D93" s="223" t="s">
        <v>201</v>
      </c>
      <c r="E93" s="223" t="s">
        <v>179</v>
      </c>
      <c r="F93" s="116"/>
      <c r="G93" s="116" t="s">
        <v>124</v>
      </c>
      <c r="H93" s="275" t="s">
        <v>609</v>
      </c>
      <c r="I93" s="88">
        <v>9.3000000000000007</v>
      </c>
      <c r="J93" s="88">
        <v>9.4499999999999993</v>
      </c>
      <c r="K93" s="88">
        <v>9.2520000000000007</v>
      </c>
      <c r="L93" s="88">
        <v>9.4</v>
      </c>
      <c r="M93" s="88">
        <v>9.25</v>
      </c>
      <c r="N93" s="88">
        <v>0.2</v>
      </c>
      <c r="O93" s="185" t="s">
        <v>621</v>
      </c>
      <c r="P93" s="115">
        <f>TRUNC(((SUM(I93:M93)-MAX(I93:M93)-MIN(I93:M93))/3),2)-N93</f>
        <v>9.1100000000000012</v>
      </c>
      <c r="Q93" s="115">
        <f>IF(G93&gt;0,P93," ")</f>
        <v>9.1100000000000012</v>
      </c>
      <c r="R93" s="116">
        <f>RANK(P93,$P$92:$P$94,0)</f>
        <v>2</v>
      </c>
      <c r="S93" s="109">
        <f>ABS((SUM(MIN(I93:M93),MAX(I93:M93))/2)-((SUM(I93:M93)-MAX(I93:M93)-MIN(I93:M93))/3))</f>
        <v>3.266666666666751E-2</v>
      </c>
      <c r="T93" s="212">
        <f>AVERAGE(MIN(I93:M93),MAX(I93:M93))</f>
        <v>9.35</v>
      </c>
      <c r="U93" s="212">
        <f>MIN(I93:M93)</f>
        <v>9.25</v>
      </c>
      <c r="V93" s="205">
        <f>MAX(I93:M93)-MIN(I93:M93)</f>
        <v>0.19999999999999929</v>
      </c>
      <c r="W93" s="116" t="str">
        <f>IF(V93&gt;0.7,"Y","N")</f>
        <v>N</v>
      </c>
      <c r="X93" s="185"/>
    </row>
    <row r="94" spans="1:257" s="199" customFormat="1">
      <c r="A94" s="108">
        <v>1</v>
      </c>
      <c r="B94" s="71"/>
      <c r="C94" s="223" t="s">
        <v>66</v>
      </c>
      <c r="D94" s="223" t="s">
        <v>67</v>
      </c>
      <c r="E94" s="223" t="s">
        <v>70</v>
      </c>
      <c r="F94" s="116"/>
      <c r="G94" s="116" t="s">
        <v>124</v>
      </c>
      <c r="H94" s="275" t="s">
        <v>622</v>
      </c>
      <c r="I94" s="88">
        <v>9.1</v>
      </c>
      <c r="J94" s="88">
        <v>9.1999999999999993</v>
      </c>
      <c r="K94" s="88">
        <v>9.1</v>
      </c>
      <c r="L94" s="88">
        <v>9.1</v>
      </c>
      <c r="M94" s="88">
        <v>9</v>
      </c>
      <c r="N94" s="88">
        <v>0.1</v>
      </c>
      <c r="O94" s="185" t="s">
        <v>621</v>
      </c>
      <c r="P94" s="115">
        <f>TRUNC(((SUM(I94:M94)-MAX(I94:M94)-MIN(I94:M94))/3),2)-N94</f>
        <v>9</v>
      </c>
      <c r="Q94" s="115">
        <f>IF(G94&gt;0,P94," ")</f>
        <v>9</v>
      </c>
      <c r="R94" s="116">
        <f>RANK(P94,$P$92:$P$94,0)</f>
        <v>3</v>
      </c>
      <c r="S94" s="109">
        <f>ABS((SUM(MIN(I94:M94),MAX(I94:M94))/2)-((SUM(I94:M94)-MAX(I94:M94)-MIN(I94:M94))/3))</f>
        <v>0</v>
      </c>
      <c r="T94" s="212">
        <f>AVERAGE(MIN(I94:M94),MAX(I94:M94))</f>
        <v>9.1</v>
      </c>
      <c r="U94" s="212">
        <f>MIN(I94:M94)</f>
        <v>9</v>
      </c>
      <c r="V94" s="205">
        <f>MAX(I94:M94)-MIN(I94:M94)</f>
        <v>0.19999999999999929</v>
      </c>
      <c r="W94" s="116" t="str">
        <f>IF(V94&gt;0.7,"Y","N")</f>
        <v>N</v>
      </c>
      <c r="X94" s="185"/>
    </row>
    <row r="95" spans="1:257">
      <c r="T95" s="168"/>
      <c r="U95" s="168"/>
      <c r="W95" s="200"/>
    </row>
    <row r="96" spans="1:257">
      <c r="T96" s="168"/>
      <c r="U96" s="168"/>
      <c r="W96" s="200"/>
    </row>
    <row r="97" spans="1:24" ht="18">
      <c r="A97" s="196" t="s">
        <v>111</v>
      </c>
      <c r="B97" s="197"/>
      <c r="C97" s="197"/>
      <c r="D97" s="139"/>
      <c r="E97" s="139"/>
      <c r="F97" s="142"/>
      <c r="G97" s="97"/>
      <c r="H97" s="269"/>
      <c r="I97" s="74"/>
      <c r="J97" s="74"/>
      <c r="K97" s="74"/>
      <c r="L97" s="74"/>
      <c r="M97" s="74"/>
      <c r="N97" s="74"/>
      <c r="O97" s="183"/>
      <c r="P97" s="97"/>
      <c r="Q97" s="97"/>
      <c r="R97" s="97"/>
      <c r="S97" s="97"/>
      <c r="T97" s="168"/>
      <c r="U97" s="168"/>
      <c r="V97" s="97"/>
      <c r="W97" s="97"/>
      <c r="X97" s="183"/>
    </row>
    <row r="98" spans="1:24" s="146" customFormat="1">
      <c r="A98" s="222" t="s">
        <v>219</v>
      </c>
      <c r="B98" s="222" t="s">
        <v>206</v>
      </c>
      <c r="C98" s="222" t="s">
        <v>2</v>
      </c>
      <c r="D98" s="222" t="s">
        <v>3</v>
      </c>
      <c r="E98" s="222" t="s">
        <v>5</v>
      </c>
      <c r="F98" s="222" t="s">
        <v>4</v>
      </c>
      <c r="G98" s="222" t="s">
        <v>6</v>
      </c>
      <c r="H98" s="274" t="s">
        <v>8</v>
      </c>
      <c r="I98" s="127" t="s">
        <v>15</v>
      </c>
      <c r="J98" s="127" t="s">
        <v>14</v>
      </c>
      <c r="K98" s="127" t="s">
        <v>16</v>
      </c>
      <c r="L98" s="127" t="s">
        <v>17</v>
      </c>
      <c r="M98" s="127" t="s">
        <v>18</v>
      </c>
      <c r="N98" s="127" t="s">
        <v>9</v>
      </c>
      <c r="O98" s="128" t="s">
        <v>10</v>
      </c>
      <c r="P98" s="143" t="s">
        <v>122</v>
      </c>
      <c r="Q98" s="103" t="s">
        <v>122</v>
      </c>
      <c r="R98" s="105" t="s">
        <v>13</v>
      </c>
      <c r="S98" s="103" t="s">
        <v>121</v>
      </c>
      <c r="T98" s="103" t="s">
        <v>229</v>
      </c>
      <c r="U98" s="103" t="s">
        <v>549</v>
      </c>
      <c r="V98" s="143" t="s">
        <v>20</v>
      </c>
      <c r="W98" s="144" t="s">
        <v>19</v>
      </c>
      <c r="X98" s="128" t="s">
        <v>12</v>
      </c>
    </row>
    <row r="99" spans="1:24" s="199" customFormat="1">
      <c r="A99" s="108">
        <v>7</v>
      </c>
      <c r="B99" s="71"/>
      <c r="C99" s="223" t="s">
        <v>429</v>
      </c>
      <c r="D99" s="223" t="s">
        <v>430</v>
      </c>
      <c r="E99" s="223" t="s">
        <v>254</v>
      </c>
      <c r="F99" s="116"/>
      <c r="G99" s="116"/>
      <c r="H99" s="275" t="s">
        <v>599</v>
      </c>
      <c r="I99" s="88">
        <v>9.25</v>
      </c>
      <c r="J99" s="88">
        <v>8.9</v>
      </c>
      <c r="K99" s="88">
        <v>9.1999999999999993</v>
      </c>
      <c r="L99" s="88">
        <v>9.15</v>
      </c>
      <c r="M99" s="88">
        <v>9.0500000000000007</v>
      </c>
      <c r="N99" s="88"/>
      <c r="O99" s="185"/>
      <c r="P99" s="115">
        <f t="shared" ref="P99:P109" si="25">TRUNC(((SUM(I99:M99)-MAX(I99:M99)-MIN(I99:M99))/3),2)-N99</f>
        <v>9.1300000000000008</v>
      </c>
      <c r="Q99" s="115" t="str">
        <f t="shared" ref="Q99:Q109" si="26">IF(G99&gt;0,P99," ")</f>
        <v xml:space="preserve"> </v>
      </c>
      <c r="R99" s="116">
        <f t="shared" ref="R99:R109" si="27">RANK(P99,$P$99:$P$109,0)</f>
        <v>1</v>
      </c>
      <c r="S99" s="109">
        <f t="shared" ref="S99:S109" si="28">ABS((SUM(MIN(I99:M99),MAX(I99:M99))/2)-((SUM(I99:M99)-MAX(I99:M99)-MIN(I99:M99))/3))</f>
        <v>5.833333333333357E-2</v>
      </c>
      <c r="T99" s="212">
        <f t="shared" ref="T99:T109" si="29">AVERAGE(MIN(I99:M99),MAX(I99:M99))</f>
        <v>9.0749999999999993</v>
      </c>
      <c r="U99" s="212">
        <f t="shared" ref="U99:U109" si="30">MIN(I99:M99)</f>
        <v>8.9</v>
      </c>
      <c r="V99" s="205">
        <f t="shared" ref="V99:V109" si="31">MAX(I99:M99)-MIN(I99:M99)</f>
        <v>0.34999999999999964</v>
      </c>
      <c r="W99" s="116" t="str">
        <f t="shared" ref="W99:W109" si="32">IF(V99&gt;0.7,"Y","N")</f>
        <v>N</v>
      </c>
      <c r="X99" s="185"/>
    </row>
    <row r="100" spans="1:24" s="199" customFormat="1">
      <c r="A100" s="108">
        <v>6</v>
      </c>
      <c r="B100" s="71"/>
      <c r="C100" s="223" t="s">
        <v>30</v>
      </c>
      <c r="D100" s="223" t="s">
        <v>31</v>
      </c>
      <c r="E100" s="223" t="s">
        <v>421</v>
      </c>
      <c r="F100" s="116"/>
      <c r="G100" s="116"/>
      <c r="H100" s="275" t="s">
        <v>599</v>
      </c>
      <c r="I100" s="88">
        <v>9.15</v>
      </c>
      <c r="J100" s="88">
        <v>8.9499999999999993</v>
      </c>
      <c r="K100" s="88">
        <v>8.9</v>
      </c>
      <c r="L100" s="88">
        <v>9.15</v>
      </c>
      <c r="M100" s="88">
        <v>9</v>
      </c>
      <c r="N100" s="88"/>
      <c r="O100" s="185"/>
      <c r="P100" s="115">
        <f t="shared" si="25"/>
        <v>9.0299999999999994</v>
      </c>
      <c r="Q100" s="115" t="str">
        <f t="shared" si="26"/>
        <v xml:space="preserve"> </v>
      </c>
      <c r="R100" s="116">
        <f t="shared" si="27"/>
        <v>2</v>
      </c>
      <c r="S100" s="109">
        <f t="shared" si="28"/>
        <v>8.3333333333328596E-3</v>
      </c>
      <c r="T100" s="212">
        <f t="shared" si="29"/>
        <v>9.0250000000000004</v>
      </c>
      <c r="U100" s="212">
        <f t="shared" si="30"/>
        <v>8.9</v>
      </c>
      <c r="V100" s="205">
        <f t="shared" si="31"/>
        <v>0.25</v>
      </c>
      <c r="W100" s="116" t="str">
        <f t="shared" si="32"/>
        <v>N</v>
      </c>
      <c r="X100" s="185"/>
    </row>
    <row r="101" spans="1:24" s="199" customFormat="1">
      <c r="A101" s="108">
        <v>11</v>
      </c>
      <c r="B101" s="71"/>
      <c r="C101" s="223" t="s">
        <v>315</v>
      </c>
      <c r="D101" s="223" t="s">
        <v>428</v>
      </c>
      <c r="E101" s="223" t="s">
        <v>254</v>
      </c>
      <c r="F101" s="116"/>
      <c r="G101" s="116"/>
      <c r="H101" s="275" t="s">
        <v>595</v>
      </c>
      <c r="I101" s="88">
        <v>9.15</v>
      </c>
      <c r="J101" s="88">
        <v>8.6</v>
      </c>
      <c r="K101" s="88">
        <v>9.0500000000000007</v>
      </c>
      <c r="L101" s="88">
        <v>9.15</v>
      </c>
      <c r="M101" s="88">
        <v>8.85</v>
      </c>
      <c r="N101" s="88"/>
      <c r="O101" s="185"/>
      <c r="P101" s="115">
        <f t="shared" si="25"/>
        <v>9.01</v>
      </c>
      <c r="Q101" s="115" t="str">
        <f t="shared" si="26"/>
        <v xml:space="preserve"> </v>
      </c>
      <c r="R101" s="116">
        <f t="shared" si="27"/>
        <v>3</v>
      </c>
      <c r="S101" s="109">
        <f t="shared" si="28"/>
        <v>0.1416666666666675</v>
      </c>
      <c r="T101" s="212">
        <f t="shared" si="29"/>
        <v>8.875</v>
      </c>
      <c r="U101" s="212">
        <f t="shared" si="30"/>
        <v>8.6</v>
      </c>
      <c r="V101" s="205">
        <f t="shared" si="31"/>
        <v>0.55000000000000071</v>
      </c>
      <c r="W101" s="116" t="str">
        <f t="shared" si="32"/>
        <v>N</v>
      </c>
      <c r="X101" s="185"/>
    </row>
    <row r="102" spans="1:24" s="199" customFormat="1">
      <c r="A102" s="108">
        <v>8</v>
      </c>
      <c r="B102" s="71"/>
      <c r="C102" s="223" t="s">
        <v>422</v>
      </c>
      <c r="D102" s="223" t="s">
        <v>423</v>
      </c>
      <c r="E102" s="223" t="s">
        <v>424</v>
      </c>
      <c r="F102" s="116"/>
      <c r="G102" s="116"/>
      <c r="H102" s="275" t="s">
        <v>606</v>
      </c>
      <c r="I102" s="88">
        <v>9.3000000000000007</v>
      </c>
      <c r="J102" s="88">
        <v>8.85</v>
      </c>
      <c r="K102" s="88">
        <v>9.1</v>
      </c>
      <c r="L102" s="88">
        <v>9.1999999999999993</v>
      </c>
      <c r="M102" s="88">
        <v>9.1</v>
      </c>
      <c r="N102" s="88">
        <v>0.2</v>
      </c>
      <c r="O102" s="185" t="s">
        <v>8</v>
      </c>
      <c r="P102" s="115">
        <f t="shared" si="25"/>
        <v>8.9300000000000015</v>
      </c>
      <c r="Q102" s="115" t="str">
        <f t="shared" si="26"/>
        <v xml:space="preserve"> </v>
      </c>
      <c r="R102" s="116">
        <f t="shared" si="27"/>
        <v>4</v>
      </c>
      <c r="S102" s="109">
        <f t="shared" si="28"/>
        <v>5.833333333333357E-2</v>
      </c>
      <c r="T102" s="212">
        <f t="shared" si="29"/>
        <v>9.0749999999999993</v>
      </c>
      <c r="U102" s="212">
        <f t="shared" si="30"/>
        <v>8.85</v>
      </c>
      <c r="V102" s="205">
        <f t="shared" si="31"/>
        <v>0.45000000000000107</v>
      </c>
      <c r="W102" s="116" t="str">
        <f t="shared" si="32"/>
        <v>N</v>
      </c>
      <c r="X102" s="185"/>
    </row>
    <row r="103" spans="1:24" s="199" customFormat="1">
      <c r="A103" s="108">
        <v>5</v>
      </c>
      <c r="B103" s="71"/>
      <c r="C103" s="223" t="s">
        <v>432</v>
      </c>
      <c r="D103" s="223" t="s">
        <v>164</v>
      </c>
      <c r="E103" s="223" t="s">
        <v>46</v>
      </c>
      <c r="F103" s="116" t="s">
        <v>620</v>
      </c>
      <c r="G103" s="116" t="s">
        <v>124</v>
      </c>
      <c r="H103" s="275" t="s">
        <v>599</v>
      </c>
      <c r="I103" s="88">
        <v>8.9499999999999993</v>
      </c>
      <c r="J103" s="88">
        <v>8.6</v>
      </c>
      <c r="K103" s="88">
        <v>8.9499999999999993</v>
      </c>
      <c r="L103" s="88">
        <v>8.9499999999999993</v>
      </c>
      <c r="M103" s="88">
        <v>8.75</v>
      </c>
      <c r="N103" s="88"/>
      <c r="O103" s="185"/>
      <c r="P103" s="115">
        <f t="shared" si="25"/>
        <v>8.8800000000000008</v>
      </c>
      <c r="Q103" s="115">
        <f t="shared" si="26"/>
        <v>8.8800000000000008</v>
      </c>
      <c r="R103" s="116">
        <f t="shared" si="27"/>
        <v>5</v>
      </c>
      <c r="S103" s="109">
        <f t="shared" si="28"/>
        <v>0.10833333333333428</v>
      </c>
      <c r="T103" s="212">
        <f t="shared" si="29"/>
        <v>8.7749999999999986</v>
      </c>
      <c r="U103" s="212">
        <f t="shared" si="30"/>
        <v>8.6</v>
      </c>
      <c r="V103" s="205">
        <f t="shared" si="31"/>
        <v>0.34999999999999964</v>
      </c>
      <c r="W103" s="116" t="str">
        <f t="shared" si="32"/>
        <v>N</v>
      </c>
      <c r="X103" s="185"/>
    </row>
    <row r="104" spans="1:24" s="199" customFormat="1">
      <c r="A104" s="108">
        <v>9</v>
      </c>
      <c r="B104" s="71"/>
      <c r="C104" s="223" t="s">
        <v>427</v>
      </c>
      <c r="D104" s="223" t="s">
        <v>159</v>
      </c>
      <c r="E104" s="223" t="s">
        <v>247</v>
      </c>
      <c r="F104" s="116"/>
      <c r="G104" s="116" t="s">
        <v>124</v>
      </c>
      <c r="H104" s="275" t="s">
        <v>603</v>
      </c>
      <c r="I104" s="88">
        <v>8.8000000000000007</v>
      </c>
      <c r="J104" s="88">
        <v>8.75</v>
      </c>
      <c r="K104" s="88">
        <v>9.25</v>
      </c>
      <c r="L104" s="88">
        <v>8.8000000000000007</v>
      </c>
      <c r="M104" s="88">
        <v>8.9499999999999993</v>
      </c>
      <c r="N104" s="88"/>
      <c r="O104" s="185" t="s">
        <v>8</v>
      </c>
      <c r="P104" s="115">
        <f t="shared" si="25"/>
        <v>8.85</v>
      </c>
      <c r="Q104" s="115">
        <f t="shared" si="26"/>
        <v>8.85</v>
      </c>
      <c r="R104" s="116">
        <f t="shared" si="27"/>
        <v>6</v>
      </c>
      <c r="S104" s="109">
        <f t="shared" si="28"/>
        <v>0.15000000000000036</v>
      </c>
      <c r="T104" s="212">
        <f t="shared" si="29"/>
        <v>9</v>
      </c>
      <c r="U104" s="212">
        <f t="shared" si="30"/>
        <v>8.75</v>
      </c>
      <c r="V104" s="205">
        <f t="shared" si="31"/>
        <v>0.5</v>
      </c>
      <c r="W104" s="116" t="str">
        <f t="shared" si="32"/>
        <v>N</v>
      </c>
      <c r="X104" s="185"/>
    </row>
    <row r="105" spans="1:24" s="199" customFormat="1">
      <c r="A105" s="108">
        <v>1</v>
      </c>
      <c r="B105" s="71"/>
      <c r="C105" s="223" t="s">
        <v>401</v>
      </c>
      <c r="D105" s="223" t="s">
        <v>402</v>
      </c>
      <c r="E105" s="223" t="s">
        <v>178</v>
      </c>
      <c r="F105" s="116"/>
      <c r="G105" s="116"/>
      <c r="H105" s="275" t="s">
        <v>622</v>
      </c>
      <c r="I105" s="88">
        <v>9.0500000000000007</v>
      </c>
      <c r="J105" s="88">
        <v>8.9</v>
      </c>
      <c r="K105" s="88">
        <v>8.9</v>
      </c>
      <c r="L105" s="88">
        <v>8.6999999999999993</v>
      </c>
      <c r="M105" s="88">
        <v>8.9499999999999993</v>
      </c>
      <c r="N105" s="88">
        <v>0.1</v>
      </c>
      <c r="O105" s="185" t="s">
        <v>8</v>
      </c>
      <c r="P105" s="115">
        <f t="shared" si="25"/>
        <v>8.81</v>
      </c>
      <c r="Q105" s="115" t="str">
        <f t="shared" si="26"/>
        <v xml:space="preserve"> </v>
      </c>
      <c r="R105" s="116">
        <f t="shared" si="27"/>
        <v>7</v>
      </c>
      <c r="S105" s="109">
        <f t="shared" si="28"/>
        <v>4.1666666666667851E-2</v>
      </c>
      <c r="T105" s="212">
        <f t="shared" si="29"/>
        <v>8.875</v>
      </c>
      <c r="U105" s="212">
        <f t="shared" si="30"/>
        <v>8.6999999999999993</v>
      </c>
      <c r="V105" s="205">
        <f t="shared" si="31"/>
        <v>0.35000000000000142</v>
      </c>
      <c r="W105" s="116" t="str">
        <f t="shared" si="32"/>
        <v>N</v>
      </c>
      <c r="X105" s="185"/>
    </row>
    <row r="106" spans="1:24" s="199" customFormat="1">
      <c r="A106" s="108">
        <v>3</v>
      </c>
      <c r="B106" s="71"/>
      <c r="C106" s="223" t="s">
        <v>75</v>
      </c>
      <c r="D106" s="223" t="s">
        <v>76</v>
      </c>
      <c r="E106" s="223" t="s">
        <v>180</v>
      </c>
      <c r="F106" s="116"/>
      <c r="G106" s="116"/>
      <c r="H106" s="275" t="s">
        <v>594</v>
      </c>
      <c r="I106" s="88">
        <v>8.75</v>
      </c>
      <c r="J106" s="88">
        <v>8.6</v>
      </c>
      <c r="K106" s="88">
        <v>8.65</v>
      </c>
      <c r="L106" s="88">
        <v>8.75</v>
      </c>
      <c r="M106" s="88">
        <v>8.85</v>
      </c>
      <c r="N106" s="88"/>
      <c r="O106" s="185"/>
      <c r="P106" s="115">
        <f t="shared" si="25"/>
        <v>8.7100000000000009</v>
      </c>
      <c r="Q106" s="115" t="str">
        <f t="shared" si="26"/>
        <v xml:space="preserve"> </v>
      </c>
      <c r="R106" s="116">
        <f t="shared" si="27"/>
        <v>8</v>
      </c>
      <c r="S106" s="109">
        <f t="shared" si="28"/>
        <v>8.3333333333328596E-3</v>
      </c>
      <c r="T106" s="212">
        <f t="shared" si="29"/>
        <v>8.7249999999999996</v>
      </c>
      <c r="U106" s="212">
        <f t="shared" si="30"/>
        <v>8.6</v>
      </c>
      <c r="V106" s="205">
        <f t="shared" si="31"/>
        <v>0.25</v>
      </c>
      <c r="W106" s="116" t="str">
        <f t="shared" si="32"/>
        <v>N</v>
      </c>
      <c r="X106" s="185"/>
    </row>
    <row r="107" spans="1:24" s="199" customFormat="1">
      <c r="A107" s="108">
        <v>4</v>
      </c>
      <c r="B107" s="71"/>
      <c r="C107" s="223" t="s">
        <v>425</v>
      </c>
      <c r="D107" s="223" t="s">
        <v>426</v>
      </c>
      <c r="E107" s="223" t="s">
        <v>26</v>
      </c>
      <c r="F107" s="116"/>
      <c r="G107" s="116"/>
      <c r="H107" s="275" t="s">
        <v>599</v>
      </c>
      <c r="I107" s="88">
        <v>8.8000000000000007</v>
      </c>
      <c r="J107" s="88">
        <v>8.65</v>
      </c>
      <c r="K107" s="88">
        <v>8.75</v>
      </c>
      <c r="L107" s="88">
        <v>8.65</v>
      </c>
      <c r="M107" s="88">
        <v>8.65</v>
      </c>
      <c r="N107" s="88"/>
      <c r="O107" s="185"/>
      <c r="P107" s="115">
        <f t="shared" si="25"/>
        <v>8.68</v>
      </c>
      <c r="Q107" s="115" t="str">
        <f t="shared" si="26"/>
        <v xml:space="preserve"> </v>
      </c>
      <c r="R107" s="116">
        <f t="shared" si="27"/>
        <v>9</v>
      </c>
      <c r="S107" s="109">
        <f t="shared" si="28"/>
        <v>4.1666666666666075E-2</v>
      </c>
      <c r="T107" s="212">
        <f t="shared" si="29"/>
        <v>8.7250000000000014</v>
      </c>
      <c r="U107" s="212">
        <f t="shared" si="30"/>
        <v>8.65</v>
      </c>
      <c r="V107" s="205">
        <f t="shared" si="31"/>
        <v>0.15000000000000036</v>
      </c>
      <c r="W107" s="116" t="str">
        <f t="shared" si="32"/>
        <v>N</v>
      </c>
      <c r="X107" s="185"/>
    </row>
    <row r="108" spans="1:24" s="199" customFormat="1">
      <c r="A108" s="108">
        <v>10</v>
      </c>
      <c r="B108" s="71"/>
      <c r="C108" s="223" t="s">
        <v>157</v>
      </c>
      <c r="D108" s="223" t="s">
        <v>158</v>
      </c>
      <c r="E108" s="223" t="s">
        <v>46</v>
      </c>
      <c r="F108" s="116" t="s">
        <v>620</v>
      </c>
      <c r="G108" s="116" t="s">
        <v>124</v>
      </c>
      <c r="H108" s="275" t="s">
        <v>609</v>
      </c>
      <c r="I108" s="88">
        <v>8.8000000000000007</v>
      </c>
      <c r="J108" s="88">
        <v>8.65</v>
      </c>
      <c r="K108" s="88">
        <v>8.9</v>
      </c>
      <c r="L108" s="88">
        <v>9</v>
      </c>
      <c r="M108" s="88">
        <v>8.8000000000000007</v>
      </c>
      <c r="N108" s="88">
        <v>0.2</v>
      </c>
      <c r="O108" s="185"/>
      <c r="P108" s="115">
        <f t="shared" si="25"/>
        <v>8.6300000000000008</v>
      </c>
      <c r="Q108" s="115">
        <f t="shared" si="26"/>
        <v>8.6300000000000008</v>
      </c>
      <c r="R108" s="116">
        <f t="shared" si="27"/>
        <v>10</v>
      </c>
      <c r="S108" s="109">
        <f t="shared" si="28"/>
        <v>8.3333333333364124E-3</v>
      </c>
      <c r="T108" s="212">
        <f t="shared" si="29"/>
        <v>8.8249999999999993</v>
      </c>
      <c r="U108" s="212">
        <f t="shared" si="30"/>
        <v>8.65</v>
      </c>
      <c r="V108" s="205">
        <f t="shared" si="31"/>
        <v>0.34999999999999964</v>
      </c>
      <c r="W108" s="116" t="str">
        <f t="shared" si="32"/>
        <v>N</v>
      </c>
      <c r="X108" s="185"/>
    </row>
    <row r="109" spans="1:24" s="199" customFormat="1">
      <c r="A109" s="108">
        <v>2</v>
      </c>
      <c r="B109" s="71"/>
      <c r="C109" s="223" t="s">
        <v>431</v>
      </c>
      <c r="D109" s="223" t="s">
        <v>71</v>
      </c>
      <c r="E109" s="223" t="s">
        <v>254</v>
      </c>
      <c r="F109" s="116" t="s">
        <v>620</v>
      </c>
      <c r="G109" s="116"/>
      <c r="H109" s="275" t="s">
        <v>606</v>
      </c>
      <c r="I109" s="88">
        <v>8.8000000000000007</v>
      </c>
      <c r="J109" s="88">
        <v>8.6999999999999993</v>
      </c>
      <c r="K109" s="88">
        <v>8.8000000000000007</v>
      </c>
      <c r="L109" s="88">
        <v>8.9</v>
      </c>
      <c r="M109" s="88">
        <v>8.65</v>
      </c>
      <c r="N109" s="88">
        <v>0.2</v>
      </c>
      <c r="O109" s="185" t="s">
        <v>8</v>
      </c>
      <c r="P109" s="115">
        <f t="shared" si="25"/>
        <v>8.56</v>
      </c>
      <c r="Q109" s="115" t="str">
        <f t="shared" si="26"/>
        <v xml:space="preserve"> </v>
      </c>
      <c r="R109" s="116">
        <f t="shared" si="27"/>
        <v>11</v>
      </c>
      <c r="S109" s="109">
        <f t="shared" si="28"/>
        <v>8.3333333333328596E-3</v>
      </c>
      <c r="T109" s="212">
        <f t="shared" si="29"/>
        <v>8.7750000000000004</v>
      </c>
      <c r="U109" s="212">
        <f t="shared" si="30"/>
        <v>8.65</v>
      </c>
      <c r="V109" s="205">
        <f t="shared" si="31"/>
        <v>0.25</v>
      </c>
      <c r="W109" s="116" t="str">
        <f t="shared" si="32"/>
        <v>N</v>
      </c>
      <c r="X109" s="185"/>
    </row>
    <row r="110" spans="1:24">
      <c r="T110" s="168"/>
      <c r="U110" s="168"/>
      <c r="W110" s="200"/>
    </row>
    <row r="111" spans="1:24">
      <c r="T111" s="168"/>
      <c r="U111" s="168"/>
      <c r="W111" s="200"/>
    </row>
    <row r="112" spans="1:24" ht="18">
      <c r="A112" s="196" t="s">
        <v>112</v>
      </c>
      <c r="B112" s="197"/>
      <c r="C112" s="197"/>
      <c r="D112" s="139"/>
      <c r="E112" s="139"/>
      <c r="F112" s="142"/>
      <c r="G112" s="97"/>
      <c r="H112" s="269"/>
      <c r="I112" s="74"/>
      <c r="J112" s="74"/>
      <c r="K112" s="74"/>
      <c r="L112" s="74"/>
      <c r="M112" s="74"/>
      <c r="N112" s="74"/>
      <c r="O112" s="183"/>
      <c r="P112" s="97"/>
      <c r="Q112" s="97"/>
      <c r="R112" s="97"/>
      <c r="S112" s="97"/>
      <c r="T112" s="168"/>
      <c r="U112" s="168"/>
      <c r="V112" s="97"/>
      <c r="W112" s="97"/>
      <c r="X112" s="183"/>
    </row>
    <row r="113" spans="1:24" s="146" customFormat="1">
      <c r="A113" s="222" t="s">
        <v>219</v>
      </c>
      <c r="B113" s="222" t="s">
        <v>206</v>
      </c>
      <c r="C113" s="222" t="s">
        <v>2</v>
      </c>
      <c r="D113" s="222" t="s">
        <v>3</v>
      </c>
      <c r="E113" s="222" t="s">
        <v>5</v>
      </c>
      <c r="F113" s="222" t="s">
        <v>4</v>
      </c>
      <c r="G113" s="222" t="s">
        <v>6</v>
      </c>
      <c r="H113" s="274" t="s">
        <v>8</v>
      </c>
      <c r="I113" s="127" t="s">
        <v>15</v>
      </c>
      <c r="J113" s="127" t="s">
        <v>14</v>
      </c>
      <c r="K113" s="127" t="s">
        <v>16</v>
      </c>
      <c r="L113" s="127" t="s">
        <v>17</v>
      </c>
      <c r="M113" s="127" t="s">
        <v>18</v>
      </c>
      <c r="N113" s="127" t="s">
        <v>9</v>
      </c>
      <c r="O113" s="128" t="s">
        <v>10</v>
      </c>
      <c r="P113" s="143" t="s">
        <v>122</v>
      </c>
      <c r="Q113" s="103" t="s">
        <v>122</v>
      </c>
      <c r="R113" s="105" t="s">
        <v>13</v>
      </c>
      <c r="S113" s="103" t="s">
        <v>121</v>
      </c>
      <c r="T113" s="103" t="s">
        <v>229</v>
      </c>
      <c r="U113" s="103" t="s">
        <v>549</v>
      </c>
      <c r="V113" s="143" t="s">
        <v>20</v>
      </c>
      <c r="W113" s="144" t="s">
        <v>19</v>
      </c>
      <c r="X113" s="128" t="s">
        <v>12</v>
      </c>
    </row>
    <row r="114" spans="1:24" s="199" customFormat="1">
      <c r="A114" s="108">
        <v>2</v>
      </c>
      <c r="B114" s="71"/>
      <c r="C114" s="223" t="s">
        <v>160</v>
      </c>
      <c r="D114" s="223" t="s">
        <v>161</v>
      </c>
      <c r="E114" s="223" t="s">
        <v>162</v>
      </c>
      <c r="F114" s="116" t="s">
        <v>620</v>
      </c>
      <c r="G114" s="116"/>
      <c r="H114" s="275" t="s">
        <v>594</v>
      </c>
      <c r="I114" s="88">
        <v>9.3000000000000007</v>
      </c>
      <c r="J114" s="88">
        <v>9.1</v>
      </c>
      <c r="K114" s="88">
        <v>9.3000000000000007</v>
      </c>
      <c r="L114" s="88">
        <v>9.3000000000000007</v>
      </c>
      <c r="M114" s="88">
        <v>9.1999999999999993</v>
      </c>
      <c r="N114" s="88"/>
      <c r="O114" s="185"/>
      <c r="P114" s="109">
        <f t="shared" ref="P114:P120" si="33">TRUNC(((SUM(I114:M114)-MAX(I114:M114)-MIN(I114:M114))/3),2)-N114</f>
        <v>9.26</v>
      </c>
      <c r="Q114" s="115" t="str">
        <f t="shared" ref="Q114:Q120" si="34">IF(G114&gt;0,P114," ")</f>
        <v xml:space="preserve"> </v>
      </c>
      <c r="R114" s="110">
        <f t="shared" ref="R114:R120" si="35">RANK(P114,$P$114:$P$120,0)</f>
        <v>1</v>
      </c>
      <c r="S114" s="109">
        <f t="shared" ref="S114:S120" si="36">ABS((SUM(MIN(I114:M114),MAX(I114:M114))/2)-((SUM(I114:M114)-MAX(I114:M114)-MIN(I114:M114))/3))</f>
        <v>6.6666666666668206E-2</v>
      </c>
      <c r="T114" s="212">
        <f t="shared" ref="T114:T120" si="37">AVERAGE(MIN(I114:M114),MAX(I114:M114))</f>
        <v>9.1999999999999993</v>
      </c>
      <c r="U114" s="212">
        <f t="shared" ref="U114:U120" si="38">MIN(I114:M114)</f>
        <v>9.1</v>
      </c>
      <c r="V114" s="205">
        <f t="shared" ref="V114:V120" si="39">MAX(I114:M114)-MIN(I114:M114)</f>
        <v>0.20000000000000107</v>
      </c>
      <c r="W114" s="116" t="str">
        <f t="shared" ref="W114:W120" si="40">IF(V114&gt;0.7,"Y","N")</f>
        <v>N</v>
      </c>
      <c r="X114" s="185"/>
    </row>
    <row r="115" spans="1:24" s="199" customFormat="1">
      <c r="A115" s="108">
        <v>3</v>
      </c>
      <c r="B115" s="71"/>
      <c r="C115" s="223" t="s">
        <v>134</v>
      </c>
      <c r="D115" s="223" t="s">
        <v>135</v>
      </c>
      <c r="E115" s="223" t="s">
        <v>80</v>
      </c>
      <c r="F115" s="116"/>
      <c r="G115" s="116" t="s">
        <v>124</v>
      </c>
      <c r="H115" s="275" t="s">
        <v>588</v>
      </c>
      <c r="I115" s="88">
        <v>9.1</v>
      </c>
      <c r="J115" s="88">
        <v>8.6999999999999993</v>
      </c>
      <c r="K115" s="88">
        <v>9.1</v>
      </c>
      <c r="L115" s="88">
        <v>9.15</v>
      </c>
      <c r="M115" s="88">
        <v>8.9</v>
      </c>
      <c r="N115" s="88"/>
      <c r="O115" s="185"/>
      <c r="P115" s="109">
        <f t="shared" si="33"/>
        <v>9.0299999999999994</v>
      </c>
      <c r="Q115" s="115">
        <f t="shared" si="34"/>
        <v>9.0299999999999994</v>
      </c>
      <c r="R115" s="110">
        <f t="shared" si="35"/>
        <v>2</v>
      </c>
      <c r="S115" s="109">
        <f t="shared" si="36"/>
        <v>0.1083333333333325</v>
      </c>
      <c r="T115" s="212">
        <f t="shared" si="37"/>
        <v>8.9250000000000007</v>
      </c>
      <c r="U115" s="212">
        <f t="shared" si="38"/>
        <v>8.6999999999999993</v>
      </c>
      <c r="V115" s="205">
        <f t="shared" si="39"/>
        <v>0.45000000000000107</v>
      </c>
      <c r="W115" s="116" t="str">
        <f t="shared" si="40"/>
        <v>N</v>
      </c>
      <c r="X115" s="185"/>
    </row>
    <row r="116" spans="1:24" s="199" customFormat="1">
      <c r="A116" s="108">
        <v>6</v>
      </c>
      <c r="B116" s="71"/>
      <c r="C116" s="223" t="s">
        <v>165</v>
      </c>
      <c r="D116" s="223" t="s">
        <v>166</v>
      </c>
      <c r="E116" s="223" t="s">
        <v>46</v>
      </c>
      <c r="F116" s="116"/>
      <c r="G116" s="116" t="s">
        <v>124</v>
      </c>
      <c r="H116" s="275" t="s">
        <v>670</v>
      </c>
      <c r="I116" s="88">
        <v>9.15</v>
      </c>
      <c r="J116" s="88">
        <v>8.75</v>
      </c>
      <c r="K116" s="88">
        <v>9.0500000000000007</v>
      </c>
      <c r="L116" s="88">
        <v>9.25</v>
      </c>
      <c r="M116" s="88">
        <v>8.85</v>
      </c>
      <c r="N116" s="88"/>
      <c r="O116" s="185"/>
      <c r="P116" s="109">
        <f t="shared" si="33"/>
        <v>9.01</v>
      </c>
      <c r="Q116" s="115">
        <f t="shared" si="34"/>
        <v>9.01</v>
      </c>
      <c r="R116" s="110">
        <f t="shared" si="35"/>
        <v>3</v>
      </c>
      <c r="S116" s="109">
        <f t="shared" si="36"/>
        <v>1.6666666666667496E-2</v>
      </c>
      <c r="T116" s="212">
        <f t="shared" si="37"/>
        <v>9</v>
      </c>
      <c r="U116" s="212">
        <f t="shared" si="38"/>
        <v>8.75</v>
      </c>
      <c r="V116" s="205">
        <f t="shared" si="39"/>
        <v>0.5</v>
      </c>
      <c r="W116" s="116" t="str">
        <f t="shared" si="40"/>
        <v>N</v>
      </c>
      <c r="X116" s="185"/>
    </row>
    <row r="117" spans="1:24" s="199" customFormat="1">
      <c r="A117" s="108">
        <v>7</v>
      </c>
      <c r="B117" s="71"/>
      <c r="C117" s="223" t="s">
        <v>304</v>
      </c>
      <c r="D117" s="223" t="s">
        <v>45</v>
      </c>
      <c r="E117" s="223" t="s">
        <v>46</v>
      </c>
      <c r="F117" s="116" t="s">
        <v>620</v>
      </c>
      <c r="G117" s="116" t="s">
        <v>126</v>
      </c>
      <c r="H117" s="275" t="s">
        <v>598</v>
      </c>
      <c r="I117" s="88">
        <v>9.0500000000000007</v>
      </c>
      <c r="J117" s="88">
        <v>8.6</v>
      </c>
      <c r="K117" s="88">
        <v>8.85</v>
      </c>
      <c r="L117" s="88">
        <v>9.1</v>
      </c>
      <c r="M117" s="88">
        <v>8.6999999999999993</v>
      </c>
      <c r="N117" s="88"/>
      <c r="O117" s="185"/>
      <c r="P117" s="109">
        <f t="shared" si="33"/>
        <v>8.86</v>
      </c>
      <c r="Q117" s="115">
        <f t="shared" si="34"/>
        <v>8.86</v>
      </c>
      <c r="R117" s="110">
        <f t="shared" si="35"/>
        <v>4</v>
      </c>
      <c r="S117" s="109">
        <f t="shared" si="36"/>
        <v>1.6666666666665719E-2</v>
      </c>
      <c r="T117" s="212">
        <f t="shared" si="37"/>
        <v>8.85</v>
      </c>
      <c r="U117" s="212">
        <f t="shared" si="38"/>
        <v>8.6</v>
      </c>
      <c r="V117" s="205">
        <f t="shared" si="39"/>
        <v>0.5</v>
      </c>
      <c r="W117" s="116" t="str">
        <f t="shared" si="40"/>
        <v>N</v>
      </c>
      <c r="X117" s="185"/>
    </row>
    <row r="118" spans="1:24" s="199" customFormat="1">
      <c r="A118" s="108">
        <v>5</v>
      </c>
      <c r="B118" s="71"/>
      <c r="C118" s="223" t="s">
        <v>433</v>
      </c>
      <c r="D118" s="223" t="s">
        <v>413</v>
      </c>
      <c r="E118" s="223" t="s">
        <v>272</v>
      </c>
      <c r="F118" s="116"/>
      <c r="G118" s="116"/>
      <c r="H118" s="275" t="s">
        <v>603</v>
      </c>
      <c r="I118" s="88">
        <v>8.6999999999999993</v>
      </c>
      <c r="J118" s="88">
        <v>8.5500000000000007</v>
      </c>
      <c r="K118" s="88">
        <v>8.5</v>
      </c>
      <c r="L118" s="88">
        <v>8.6999999999999993</v>
      </c>
      <c r="M118" s="88">
        <v>8.6</v>
      </c>
      <c r="N118" s="88"/>
      <c r="O118" s="185"/>
      <c r="P118" s="109">
        <f t="shared" si="33"/>
        <v>8.61</v>
      </c>
      <c r="Q118" s="115" t="str">
        <f t="shared" si="34"/>
        <v xml:space="preserve"> </v>
      </c>
      <c r="R118" s="110">
        <f t="shared" si="35"/>
        <v>5</v>
      </c>
      <c r="S118" s="109">
        <f t="shared" si="36"/>
        <v>1.6666666666669272E-2</v>
      </c>
      <c r="T118" s="212">
        <f t="shared" si="37"/>
        <v>8.6</v>
      </c>
      <c r="U118" s="212">
        <f t="shared" si="38"/>
        <v>8.5</v>
      </c>
      <c r="V118" s="205">
        <f t="shared" si="39"/>
        <v>0.19999999999999929</v>
      </c>
      <c r="W118" s="116" t="str">
        <f t="shared" si="40"/>
        <v>N</v>
      </c>
      <c r="X118" s="185"/>
    </row>
    <row r="119" spans="1:24" s="199" customFormat="1">
      <c r="A119" s="108">
        <v>4</v>
      </c>
      <c r="B119" s="71"/>
      <c r="C119" s="223" t="s">
        <v>285</v>
      </c>
      <c r="D119" s="223" t="s">
        <v>286</v>
      </c>
      <c r="E119" s="223" t="s">
        <v>179</v>
      </c>
      <c r="F119" s="116"/>
      <c r="G119" s="116" t="s">
        <v>124</v>
      </c>
      <c r="H119" s="275" t="s">
        <v>669</v>
      </c>
      <c r="I119" s="88">
        <v>8.85</v>
      </c>
      <c r="J119" s="88">
        <v>8.65</v>
      </c>
      <c r="K119" s="88">
        <v>8.85</v>
      </c>
      <c r="L119" s="88">
        <v>8.8000000000000007</v>
      </c>
      <c r="M119" s="88">
        <v>8.75</v>
      </c>
      <c r="N119" s="88">
        <v>0.3</v>
      </c>
      <c r="O119" s="185" t="s">
        <v>8</v>
      </c>
      <c r="P119" s="109">
        <f t="shared" si="33"/>
        <v>8.5</v>
      </c>
      <c r="Q119" s="115">
        <f t="shared" si="34"/>
        <v>8.5</v>
      </c>
      <c r="R119" s="110">
        <f t="shared" si="35"/>
        <v>6</v>
      </c>
      <c r="S119" s="109">
        <f t="shared" si="36"/>
        <v>5.0000000000002487E-2</v>
      </c>
      <c r="T119" s="212">
        <f t="shared" si="37"/>
        <v>8.75</v>
      </c>
      <c r="U119" s="212">
        <f t="shared" si="38"/>
        <v>8.65</v>
      </c>
      <c r="V119" s="205">
        <f t="shared" si="39"/>
        <v>0.19999999999999929</v>
      </c>
      <c r="W119" s="116" t="str">
        <f t="shared" si="40"/>
        <v>N</v>
      </c>
      <c r="X119" s="185"/>
    </row>
    <row r="120" spans="1:24" s="199" customFormat="1">
      <c r="A120" s="108">
        <v>1</v>
      </c>
      <c r="B120" s="71"/>
      <c r="C120" s="223" t="s">
        <v>63</v>
      </c>
      <c r="D120" s="223" t="s">
        <v>86</v>
      </c>
      <c r="E120" s="223" t="s">
        <v>46</v>
      </c>
      <c r="F120" s="116"/>
      <c r="G120" s="116" t="s">
        <v>124</v>
      </c>
      <c r="H120" s="275" t="s">
        <v>668</v>
      </c>
      <c r="I120" s="88">
        <v>9</v>
      </c>
      <c r="J120" s="88">
        <v>8.65</v>
      </c>
      <c r="K120" s="88">
        <v>8.9499999999999993</v>
      </c>
      <c r="L120" s="88">
        <v>8.8000000000000007</v>
      </c>
      <c r="M120" s="88">
        <v>8.75</v>
      </c>
      <c r="N120" s="88">
        <v>0.5</v>
      </c>
      <c r="O120" s="185" t="s">
        <v>8</v>
      </c>
      <c r="P120" s="109">
        <f t="shared" si="33"/>
        <v>8.33</v>
      </c>
      <c r="Q120" s="115">
        <f t="shared" si="34"/>
        <v>8.33</v>
      </c>
      <c r="R120" s="110">
        <f t="shared" si="35"/>
        <v>7</v>
      </c>
      <c r="S120" s="109">
        <f t="shared" si="36"/>
        <v>8.333333333334636E-3</v>
      </c>
      <c r="T120" s="212">
        <f t="shared" si="37"/>
        <v>8.8249999999999993</v>
      </c>
      <c r="U120" s="212">
        <f t="shared" si="38"/>
        <v>8.65</v>
      </c>
      <c r="V120" s="205">
        <f t="shared" si="39"/>
        <v>0.34999999999999964</v>
      </c>
      <c r="W120" s="116" t="str">
        <f t="shared" si="40"/>
        <v>N</v>
      </c>
      <c r="X120" s="185"/>
    </row>
    <row r="121" spans="1:24">
      <c r="T121" s="168"/>
      <c r="U121" s="168"/>
      <c r="W121" s="200"/>
    </row>
    <row r="122" spans="1:24">
      <c r="T122" s="168"/>
      <c r="U122" s="168"/>
      <c r="W122" s="200"/>
    </row>
    <row r="123" spans="1:24" ht="18">
      <c r="A123" s="196" t="s">
        <v>107</v>
      </c>
      <c r="B123" s="197"/>
      <c r="C123" s="197"/>
      <c r="D123" s="139"/>
      <c r="E123" s="139"/>
      <c r="F123" s="142"/>
      <c r="G123" s="97"/>
      <c r="H123" s="269"/>
      <c r="I123" s="74"/>
      <c r="J123" s="74"/>
      <c r="K123" s="74"/>
      <c r="L123" s="74"/>
      <c r="M123" s="74"/>
      <c r="N123" s="74"/>
      <c r="O123" s="183"/>
      <c r="P123" s="97"/>
      <c r="Q123" s="97"/>
      <c r="R123" s="97"/>
      <c r="S123" s="97"/>
      <c r="T123" s="168"/>
      <c r="U123" s="168"/>
      <c r="V123" s="97"/>
      <c r="W123" s="97"/>
      <c r="X123" s="183"/>
    </row>
    <row r="124" spans="1:24" s="146" customFormat="1">
      <c r="A124" s="222" t="s">
        <v>219</v>
      </c>
      <c r="B124" s="222" t="s">
        <v>206</v>
      </c>
      <c r="C124" s="222" t="s">
        <v>2</v>
      </c>
      <c r="D124" s="222" t="s">
        <v>3</v>
      </c>
      <c r="E124" s="222" t="s">
        <v>5</v>
      </c>
      <c r="F124" s="222" t="s">
        <v>4</v>
      </c>
      <c r="G124" s="222" t="s">
        <v>6</v>
      </c>
      <c r="H124" s="274" t="s">
        <v>8</v>
      </c>
      <c r="I124" s="127" t="s">
        <v>15</v>
      </c>
      <c r="J124" s="127" t="s">
        <v>14</v>
      </c>
      <c r="K124" s="127" t="s">
        <v>16</v>
      </c>
      <c r="L124" s="127" t="s">
        <v>17</v>
      </c>
      <c r="M124" s="127" t="s">
        <v>18</v>
      </c>
      <c r="N124" s="127" t="s">
        <v>9</v>
      </c>
      <c r="O124" s="128" t="s">
        <v>10</v>
      </c>
      <c r="P124" s="143" t="s">
        <v>122</v>
      </c>
      <c r="Q124" s="103" t="s">
        <v>122</v>
      </c>
      <c r="R124" s="105" t="s">
        <v>13</v>
      </c>
      <c r="S124" s="103" t="s">
        <v>121</v>
      </c>
      <c r="T124" s="103" t="s">
        <v>229</v>
      </c>
      <c r="U124" s="103" t="s">
        <v>549</v>
      </c>
      <c r="V124" s="143" t="s">
        <v>20</v>
      </c>
      <c r="W124" s="144" t="s">
        <v>19</v>
      </c>
      <c r="X124" s="128" t="s">
        <v>12</v>
      </c>
    </row>
    <row r="125" spans="1:24" s="199" customFormat="1">
      <c r="A125" s="108">
        <v>9</v>
      </c>
      <c r="B125" s="71"/>
      <c r="C125" s="223" t="s">
        <v>431</v>
      </c>
      <c r="D125" s="223" t="s">
        <v>71</v>
      </c>
      <c r="E125" s="223" t="s">
        <v>254</v>
      </c>
      <c r="F125" s="116" t="s">
        <v>620</v>
      </c>
      <c r="G125" s="116"/>
      <c r="H125" s="275" t="s">
        <v>675</v>
      </c>
      <c r="I125" s="88">
        <v>9.4</v>
      </c>
      <c r="J125" s="88">
        <v>9.4</v>
      </c>
      <c r="K125" s="88">
        <v>9.35</v>
      </c>
      <c r="L125" s="88">
        <v>9.4499999999999993</v>
      </c>
      <c r="M125" s="88">
        <v>9.25</v>
      </c>
      <c r="N125" s="88"/>
      <c r="O125" s="185"/>
      <c r="P125" s="109">
        <f t="shared" ref="P125:P140" si="41">TRUNC(((SUM(I125:M125)-MAX(I125:M125)-MIN(I125:M125))/3),2)-N125</f>
        <v>9.3800000000000008</v>
      </c>
      <c r="Q125" s="115" t="str">
        <f t="shared" ref="Q125:Q140" si="42">IF(G125&gt;0,P125," ")</f>
        <v xml:space="preserve"> </v>
      </c>
      <c r="R125" s="110">
        <f t="shared" ref="R125:R140" si="43">RANK(P125,$P$125:$P$140,0)</f>
        <v>1</v>
      </c>
      <c r="S125" s="109">
        <f t="shared" ref="S125:S140" si="44">ABS((SUM(MIN(I125:M125),MAX(I125:M125))/2)-((SUM(I125:M125)-MAX(I125:M125)-MIN(I125:M125))/3))</f>
        <v>3.3333333333331439E-2</v>
      </c>
      <c r="T125" s="212">
        <f t="shared" ref="T125:T140" si="45">AVERAGE(MIN(I125:M125),MAX(I125:M125))</f>
        <v>9.35</v>
      </c>
      <c r="U125" s="212">
        <f t="shared" ref="U125:U140" si="46">MIN(I125:M125)</f>
        <v>9.25</v>
      </c>
      <c r="V125" s="205">
        <f t="shared" ref="V125:V140" si="47">MAX(I125:M125)-MIN(I125:M125)</f>
        <v>0.19999999999999929</v>
      </c>
      <c r="W125" s="116" t="str">
        <f t="shared" ref="W125:W140" si="48">IF(V125&gt;0.7,"Y","N")</f>
        <v>N</v>
      </c>
      <c r="X125" s="185"/>
    </row>
    <row r="126" spans="1:24" s="199" customFormat="1">
      <c r="A126" s="108">
        <v>6</v>
      </c>
      <c r="B126" s="71"/>
      <c r="C126" s="223" t="s">
        <v>435</v>
      </c>
      <c r="D126" s="223" t="s">
        <v>436</v>
      </c>
      <c r="E126" s="223" t="s">
        <v>437</v>
      </c>
      <c r="F126" s="116" t="s">
        <v>620</v>
      </c>
      <c r="G126" s="116"/>
      <c r="H126" s="275" t="s">
        <v>672</v>
      </c>
      <c r="I126" s="88">
        <v>9.25</v>
      </c>
      <c r="J126" s="88">
        <v>9.1</v>
      </c>
      <c r="K126" s="88">
        <v>9.25</v>
      </c>
      <c r="L126" s="88">
        <v>9.25</v>
      </c>
      <c r="M126" s="88">
        <v>9.25</v>
      </c>
      <c r="N126" s="88"/>
      <c r="O126" s="185"/>
      <c r="P126" s="109">
        <f t="shared" si="41"/>
        <v>9.25</v>
      </c>
      <c r="Q126" s="115" t="str">
        <f t="shared" si="42"/>
        <v xml:space="preserve"> </v>
      </c>
      <c r="R126" s="110">
        <f t="shared" si="43"/>
        <v>2</v>
      </c>
      <c r="S126" s="109">
        <f t="shared" si="44"/>
        <v>7.4999999999999289E-2</v>
      </c>
      <c r="T126" s="212">
        <f t="shared" si="45"/>
        <v>9.1750000000000007</v>
      </c>
      <c r="U126" s="212">
        <f t="shared" si="46"/>
        <v>9.1</v>
      </c>
      <c r="V126" s="205">
        <f t="shared" si="47"/>
        <v>0.15000000000000036</v>
      </c>
      <c r="W126" s="116" t="str">
        <f t="shared" si="48"/>
        <v>N</v>
      </c>
      <c r="X126" s="185"/>
    </row>
    <row r="127" spans="1:24" s="199" customFormat="1">
      <c r="A127" s="108">
        <v>12</v>
      </c>
      <c r="B127" s="71"/>
      <c r="C127" s="223" t="s">
        <v>181</v>
      </c>
      <c r="D127" s="223" t="s">
        <v>182</v>
      </c>
      <c r="E127" s="223" t="s">
        <v>185</v>
      </c>
      <c r="F127" s="116" t="s">
        <v>620</v>
      </c>
      <c r="G127" s="116" t="s">
        <v>124</v>
      </c>
      <c r="H127" s="275" t="s">
        <v>677</v>
      </c>
      <c r="I127" s="88">
        <v>9.25</v>
      </c>
      <c r="J127" s="88">
        <v>8.8000000000000007</v>
      </c>
      <c r="K127" s="88">
        <v>9.1999999999999993</v>
      </c>
      <c r="L127" s="88">
        <v>9.25</v>
      </c>
      <c r="M127" s="88">
        <v>9.15</v>
      </c>
      <c r="N127" s="88"/>
      <c r="O127" s="185"/>
      <c r="P127" s="109">
        <f t="shared" si="41"/>
        <v>9.1999999999999993</v>
      </c>
      <c r="Q127" s="115">
        <f t="shared" si="42"/>
        <v>9.1999999999999993</v>
      </c>
      <c r="R127" s="110">
        <f t="shared" si="43"/>
        <v>3</v>
      </c>
      <c r="S127" s="109">
        <f t="shared" si="44"/>
        <v>0.17499999999999893</v>
      </c>
      <c r="T127" s="212">
        <f t="shared" si="45"/>
        <v>9.0250000000000004</v>
      </c>
      <c r="U127" s="212">
        <f t="shared" si="46"/>
        <v>8.8000000000000007</v>
      </c>
      <c r="V127" s="205">
        <f t="shared" si="47"/>
        <v>0.44999999999999929</v>
      </c>
      <c r="W127" s="116" t="str">
        <f t="shared" si="48"/>
        <v>N</v>
      </c>
      <c r="X127" s="185"/>
    </row>
    <row r="128" spans="1:24" s="199" customFormat="1">
      <c r="A128" s="108">
        <v>14</v>
      </c>
      <c r="B128" s="71"/>
      <c r="C128" s="223" t="s">
        <v>200</v>
      </c>
      <c r="D128" s="223" t="s">
        <v>25</v>
      </c>
      <c r="E128" s="223" t="s">
        <v>434</v>
      </c>
      <c r="F128" s="116"/>
      <c r="G128" s="116"/>
      <c r="H128" s="275" t="s">
        <v>678</v>
      </c>
      <c r="I128" s="88">
        <v>9.15</v>
      </c>
      <c r="J128" s="88">
        <v>9.0500000000000007</v>
      </c>
      <c r="K128" s="88">
        <v>9.25</v>
      </c>
      <c r="L128" s="88">
        <v>9.15</v>
      </c>
      <c r="M128" s="88">
        <v>9.1999999999999993</v>
      </c>
      <c r="N128" s="88"/>
      <c r="O128" s="185"/>
      <c r="P128" s="109">
        <f t="shared" si="41"/>
        <v>9.16</v>
      </c>
      <c r="Q128" s="115" t="str">
        <f t="shared" si="42"/>
        <v xml:space="preserve"> </v>
      </c>
      <c r="R128" s="110">
        <f t="shared" si="43"/>
        <v>4</v>
      </c>
      <c r="S128" s="109">
        <f t="shared" si="44"/>
        <v>1.6666666666665719E-2</v>
      </c>
      <c r="T128" s="212">
        <f t="shared" si="45"/>
        <v>9.15</v>
      </c>
      <c r="U128" s="212">
        <f t="shared" si="46"/>
        <v>9.0500000000000007</v>
      </c>
      <c r="V128" s="205">
        <f t="shared" si="47"/>
        <v>0.19999999999999929</v>
      </c>
      <c r="W128" s="116" t="str">
        <f t="shared" si="48"/>
        <v>N</v>
      </c>
      <c r="X128" s="185"/>
    </row>
    <row r="129" spans="1:24" s="199" customFormat="1">
      <c r="A129" s="108">
        <v>1</v>
      </c>
      <c r="B129" s="71"/>
      <c r="C129" s="223" t="s">
        <v>281</v>
      </c>
      <c r="D129" s="223" t="s">
        <v>282</v>
      </c>
      <c r="E129" s="223" t="s">
        <v>179</v>
      </c>
      <c r="F129" s="116"/>
      <c r="G129" s="116" t="s">
        <v>124</v>
      </c>
      <c r="H129" s="275" t="s">
        <v>671</v>
      </c>
      <c r="I129" s="88">
        <v>9.0500000000000007</v>
      </c>
      <c r="J129" s="88">
        <v>8.8000000000000007</v>
      </c>
      <c r="K129" s="88">
        <v>9.0500000000000007</v>
      </c>
      <c r="L129" s="88">
        <v>9.1</v>
      </c>
      <c r="M129" s="88">
        <v>8.9</v>
      </c>
      <c r="N129" s="88"/>
      <c r="O129" s="185"/>
      <c r="P129" s="109">
        <f t="shared" si="41"/>
        <v>9</v>
      </c>
      <c r="Q129" s="115">
        <f t="shared" si="42"/>
        <v>9</v>
      </c>
      <c r="R129" s="110">
        <f t="shared" si="43"/>
        <v>5</v>
      </c>
      <c r="S129" s="109">
        <f t="shared" si="44"/>
        <v>4.9999999999998934E-2</v>
      </c>
      <c r="T129" s="212">
        <f t="shared" si="45"/>
        <v>8.9499999999999993</v>
      </c>
      <c r="U129" s="212">
        <f t="shared" si="46"/>
        <v>8.8000000000000007</v>
      </c>
      <c r="V129" s="205">
        <f t="shared" si="47"/>
        <v>0.29999999999999893</v>
      </c>
      <c r="W129" s="116" t="str">
        <f t="shared" si="48"/>
        <v>N</v>
      </c>
      <c r="X129" s="185"/>
    </row>
    <row r="130" spans="1:24" s="199" customFormat="1">
      <c r="A130" s="108">
        <v>5</v>
      </c>
      <c r="B130" s="71"/>
      <c r="C130" s="223" t="s">
        <v>204</v>
      </c>
      <c r="D130" s="223" t="s">
        <v>205</v>
      </c>
      <c r="E130" s="223" t="s">
        <v>186</v>
      </c>
      <c r="F130" s="116" t="s">
        <v>620</v>
      </c>
      <c r="G130" s="116"/>
      <c r="H130" s="275" t="s">
        <v>596</v>
      </c>
      <c r="I130" s="88">
        <v>9.15</v>
      </c>
      <c r="J130" s="88">
        <v>8.6999999999999993</v>
      </c>
      <c r="K130" s="88">
        <v>9.15</v>
      </c>
      <c r="L130" s="88">
        <v>8.9499999999999993</v>
      </c>
      <c r="M130" s="88">
        <v>8.85</v>
      </c>
      <c r="N130" s="88"/>
      <c r="O130" s="185"/>
      <c r="P130" s="109">
        <f t="shared" si="41"/>
        <v>8.98</v>
      </c>
      <c r="Q130" s="115" t="str">
        <f t="shared" si="42"/>
        <v xml:space="preserve"> </v>
      </c>
      <c r="R130" s="110">
        <f t="shared" si="43"/>
        <v>6</v>
      </c>
      <c r="S130" s="109">
        <f t="shared" si="44"/>
        <v>5.8333333333335347E-2</v>
      </c>
      <c r="T130" s="212">
        <f t="shared" si="45"/>
        <v>8.9250000000000007</v>
      </c>
      <c r="U130" s="212">
        <f t="shared" si="46"/>
        <v>8.6999999999999993</v>
      </c>
      <c r="V130" s="205">
        <f t="shared" si="47"/>
        <v>0.45000000000000107</v>
      </c>
      <c r="W130" s="116" t="str">
        <f t="shared" si="48"/>
        <v>N</v>
      </c>
      <c r="X130" s="185"/>
    </row>
    <row r="131" spans="1:24" s="199" customFormat="1">
      <c r="A131" s="108">
        <v>17</v>
      </c>
      <c r="B131" s="71"/>
      <c r="C131" s="223" t="s">
        <v>92</v>
      </c>
      <c r="D131" s="223" t="s">
        <v>93</v>
      </c>
      <c r="E131" s="223" t="s">
        <v>80</v>
      </c>
      <c r="F131" s="116"/>
      <c r="G131" s="116" t="s">
        <v>124</v>
      </c>
      <c r="H131" s="275" t="s">
        <v>679</v>
      </c>
      <c r="I131" s="88">
        <v>9.15</v>
      </c>
      <c r="J131" s="88">
        <v>8.85</v>
      </c>
      <c r="K131" s="88">
        <v>8.8000000000000007</v>
      </c>
      <c r="L131" s="88">
        <v>9.25</v>
      </c>
      <c r="M131" s="88">
        <v>8.85</v>
      </c>
      <c r="N131" s="88"/>
      <c r="O131" s="185"/>
      <c r="P131" s="109">
        <f t="shared" si="41"/>
        <v>8.9499999999999993</v>
      </c>
      <c r="Q131" s="115">
        <f t="shared" si="42"/>
        <v>8.9499999999999993</v>
      </c>
      <c r="R131" s="110">
        <f t="shared" si="43"/>
        <v>7</v>
      </c>
      <c r="S131" s="109">
        <f t="shared" si="44"/>
        <v>7.5000000000001066E-2</v>
      </c>
      <c r="T131" s="212">
        <f t="shared" si="45"/>
        <v>9.0250000000000004</v>
      </c>
      <c r="U131" s="212">
        <f t="shared" si="46"/>
        <v>8.8000000000000007</v>
      </c>
      <c r="V131" s="205">
        <f t="shared" si="47"/>
        <v>0.44999999999999929</v>
      </c>
      <c r="W131" s="116" t="str">
        <f t="shared" si="48"/>
        <v>N</v>
      </c>
      <c r="X131" s="185"/>
    </row>
    <row r="132" spans="1:24" s="199" customFormat="1">
      <c r="A132" s="108">
        <v>3</v>
      </c>
      <c r="B132" s="71"/>
      <c r="C132" s="223" t="s">
        <v>60</v>
      </c>
      <c r="D132" s="223" t="s">
        <v>299</v>
      </c>
      <c r="E132" s="223" t="s">
        <v>46</v>
      </c>
      <c r="F132" s="116"/>
      <c r="G132" s="116" t="s">
        <v>125</v>
      </c>
      <c r="H132" s="275" t="s">
        <v>590</v>
      </c>
      <c r="I132" s="88">
        <v>8.8000000000000007</v>
      </c>
      <c r="J132" s="88">
        <v>8.65</v>
      </c>
      <c r="K132" s="88">
        <v>8.75</v>
      </c>
      <c r="L132" s="88">
        <v>8.9499999999999993</v>
      </c>
      <c r="M132" s="88">
        <v>8.8000000000000007</v>
      </c>
      <c r="N132" s="88"/>
      <c r="O132" s="185"/>
      <c r="P132" s="109">
        <f t="shared" si="41"/>
        <v>8.7799999999999994</v>
      </c>
      <c r="Q132" s="115">
        <f t="shared" si="42"/>
        <v>8.7799999999999994</v>
      </c>
      <c r="R132" s="110">
        <f t="shared" si="43"/>
        <v>8</v>
      </c>
      <c r="S132" s="109">
        <f t="shared" si="44"/>
        <v>1.6666666666667496E-2</v>
      </c>
      <c r="T132" s="212">
        <f t="shared" si="45"/>
        <v>8.8000000000000007</v>
      </c>
      <c r="U132" s="212">
        <f t="shared" si="46"/>
        <v>8.65</v>
      </c>
      <c r="V132" s="205">
        <f t="shared" si="47"/>
        <v>0.29999999999999893</v>
      </c>
      <c r="W132" s="116" t="str">
        <f t="shared" si="48"/>
        <v>N</v>
      </c>
      <c r="X132" s="185"/>
    </row>
    <row r="133" spans="1:24" s="199" customFormat="1">
      <c r="A133" s="108">
        <v>7</v>
      </c>
      <c r="B133" s="71"/>
      <c r="C133" s="223" t="s">
        <v>331</v>
      </c>
      <c r="D133" s="223" t="s">
        <v>159</v>
      </c>
      <c r="E133" s="223" t="s">
        <v>247</v>
      </c>
      <c r="F133" s="116"/>
      <c r="G133" s="116" t="s">
        <v>124</v>
      </c>
      <c r="H133" s="275" t="s">
        <v>673</v>
      </c>
      <c r="I133" s="88">
        <v>8.5</v>
      </c>
      <c r="J133" s="88">
        <v>8.6999999999999993</v>
      </c>
      <c r="K133" s="88">
        <v>8.9499999999999993</v>
      </c>
      <c r="L133" s="88">
        <v>8.65</v>
      </c>
      <c r="M133" s="88">
        <v>9</v>
      </c>
      <c r="N133" s="88"/>
      <c r="O133" s="185"/>
      <c r="P133" s="109">
        <f t="shared" si="41"/>
        <v>8.76</v>
      </c>
      <c r="Q133" s="115">
        <f t="shared" si="42"/>
        <v>8.76</v>
      </c>
      <c r="R133" s="110">
        <f t="shared" si="43"/>
        <v>9</v>
      </c>
      <c r="S133" s="109">
        <f t="shared" si="44"/>
        <v>1.6666666666665719E-2</v>
      </c>
      <c r="T133" s="212">
        <f t="shared" si="45"/>
        <v>8.75</v>
      </c>
      <c r="U133" s="212">
        <f t="shared" si="46"/>
        <v>8.5</v>
      </c>
      <c r="V133" s="205">
        <f t="shared" si="47"/>
        <v>0.5</v>
      </c>
      <c r="W133" s="116" t="str">
        <f t="shared" si="48"/>
        <v>N</v>
      </c>
      <c r="X133" s="185"/>
    </row>
    <row r="134" spans="1:24" s="199" customFormat="1">
      <c r="A134" s="108">
        <v>16</v>
      </c>
      <c r="B134" s="71"/>
      <c r="C134" s="223" t="s">
        <v>78</v>
      </c>
      <c r="D134" s="223" t="s">
        <v>79</v>
      </c>
      <c r="E134" s="223" t="s">
        <v>80</v>
      </c>
      <c r="F134" s="116"/>
      <c r="G134" s="116" t="s">
        <v>124</v>
      </c>
      <c r="H134" s="275" t="s">
        <v>671</v>
      </c>
      <c r="I134" s="88">
        <v>9.0500000000000007</v>
      </c>
      <c r="J134" s="88">
        <v>8.65</v>
      </c>
      <c r="K134" s="88">
        <v>8.65</v>
      </c>
      <c r="L134" s="88">
        <v>8.85</v>
      </c>
      <c r="M134" s="88">
        <v>8.8000000000000007</v>
      </c>
      <c r="N134" s="88"/>
      <c r="O134" s="185"/>
      <c r="P134" s="109">
        <f t="shared" si="41"/>
        <v>8.76</v>
      </c>
      <c r="Q134" s="115">
        <f t="shared" si="42"/>
        <v>8.76</v>
      </c>
      <c r="R134" s="110">
        <f t="shared" si="43"/>
        <v>9</v>
      </c>
      <c r="S134" s="109">
        <f t="shared" si="44"/>
        <v>8.3333333333333925E-2</v>
      </c>
      <c r="T134" s="212">
        <f t="shared" si="45"/>
        <v>8.8500000000000014</v>
      </c>
      <c r="U134" s="212">
        <f t="shared" si="46"/>
        <v>8.65</v>
      </c>
      <c r="V134" s="205">
        <f t="shared" si="47"/>
        <v>0.40000000000000036</v>
      </c>
      <c r="W134" s="116" t="str">
        <f t="shared" si="48"/>
        <v>N</v>
      </c>
      <c r="X134" s="185"/>
    </row>
    <row r="135" spans="1:24" s="199" customFormat="1">
      <c r="A135" s="108">
        <v>8</v>
      </c>
      <c r="B135" s="71"/>
      <c r="C135" s="223" t="s">
        <v>408</v>
      </c>
      <c r="D135" s="223" t="s">
        <v>409</v>
      </c>
      <c r="E135" s="223" t="s">
        <v>410</v>
      </c>
      <c r="F135" s="116"/>
      <c r="G135" s="116"/>
      <c r="H135" s="275" t="s">
        <v>674</v>
      </c>
      <c r="I135" s="88">
        <v>8.8000000000000007</v>
      </c>
      <c r="J135" s="88">
        <v>8.4</v>
      </c>
      <c r="K135" s="88">
        <v>8.6</v>
      </c>
      <c r="L135" s="88">
        <v>8.8000000000000007</v>
      </c>
      <c r="M135" s="88">
        <v>8.6999999999999993</v>
      </c>
      <c r="N135" s="88"/>
      <c r="O135" s="185"/>
      <c r="P135" s="109">
        <f t="shared" si="41"/>
        <v>8.6999999999999993</v>
      </c>
      <c r="Q135" s="115" t="str">
        <f t="shared" si="42"/>
        <v xml:space="preserve"> </v>
      </c>
      <c r="R135" s="110">
        <f t="shared" si="43"/>
        <v>11</v>
      </c>
      <c r="S135" s="109">
        <f t="shared" si="44"/>
        <v>0.1000000000000032</v>
      </c>
      <c r="T135" s="212">
        <f t="shared" si="45"/>
        <v>8.6000000000000014</v>
      </c>
      <c r="U135" s="212">
        <f t="shared" si="46"/>
        <v>8.4</v>
      </c>
      <c r="V135" s="205">
        <f t="shared" si="47"/>
        <v>0.40000000000000036</v>
      </c>
      <c r="W135" s="116" t="str">
        <f t="shared" si="48"/>
        <v>N</v>
      </c>
      <c r="X135" s="185"/>
    </row>
    <row r="136" spans="1:24" s="199" customFormat="1">
      <c r="A136" s="108">
        <v>11</v>
      </c>
      <c r="B136" s="71"/>
      <c r="C136" s="223" t="s">
        <v>407</v>
      </c>
      <c r="D136" s="223" t="s">
        <v>168</v>
      </c>
      <c r="E136" s="223" t="s">
        <v>180</v>
      </c>
      <c r="F136" s="116"/>
      <c r="G136" s="116"/>
      <c r="H136" s="275" t="s">
        <v>676</v>
      </c>
      <c r="I136" s="88">
        <v>9.0500000000000007</v>
      </c>
      <c r="J136" s="88">
        <v>8.85</v>
      </c>
      <c r="K136" s="88">
        <v>8.9</v>
      </c>
      <c r="L136" s="88">
        <v>8.85</v>
      </c>
      <c r="M136" s="88">
        <v>8.75</v>
      </c>
      <c r="N136" s="88">
        <v>0.4</v>
      </c>
      <c r="O136" s="185" t="s">
        <v>8</v>
      </c>
      <c r="P136" s="109">
        <f t="shared" si="41"/>
        <v>8.4599999999999991</v>
      </c>
      <c r="Q136" s="115" t="str">
        <f t="shared" si="42"/>
        <v xml:space="preserve"> </v>
      </c>
      <c r="R136" s="110">
        <f t="shared" si="43"/>
        <v>12</v>
      </c>
      <c r="S136" s="109">
        <f t="shared" si="44"/>
        <v>3.3333333333334991E-2</v>
      </c>
      <c r="T136" s="212">
        <f t="shared" si="45"/>
        <v>8.9</v>
      </c>
      <c r="U136" s="212">
        <f t="shared" si="46"/>
        <v>8.75</v>
      </c>
      <c r="V136" s="205">
        <f t="shared" si="47"/>
        <v>0.30000000000000071</v>
      </c>
      <c r="W136" s="116" t="str">
        <f t="shared" si="48"/>
        <v>N</v>
      </c>
      <c r="X136" s="185"/>
    </row>
    <row r="137" spans="1:24" s="199" customFormat="1">
      <c r="A137" s="108">
        <v>2</v>
      </c>
      <c r="B137" s="71"/>
      <c r="C137" s="223" t="s">
        <v>441</v>
      </c>
      <c r="D137" s="223" t="s">
        <v>35</v>
      </c>
      <c r="E137" s="223" t="s">
        <v>178</v>
      </c>
      <c r="F137" s="116"/>
      <c r="G137" s="116"/>
      <c r="H137" s="275"/>
      <c r="I137" s="88">
        <v>0</v>
      </c>
      <c r="J137" s="88"/>
      <c r="K137" s="88"/>
      <c r="L137" s="88"/>
      <c r="M137" s="88"/>
      <c r="N137" s="88"/>
      <c r="O137" s="185"/>
      <c r="P137" s="109">
        <f t="shared" si="41"/>
        <v>0</v>
      </c>
      <c r="Q137" s="115" t="str">
        <f t="shared" si="42"/>
        <v xml:space="preserve"> </v>
      </c>
      <c r="R137" s="110">
        <f t="shared" si="43"/>
        <v>13</v>
      </c>
      <c r="S137" s="109">
        <f t="shared" si="44"/>
        <v>0</v>
      </c>
      <c r="T137" s="212">
        <f t="shared" si="45"/>
        <v>0</v>
      </c>
      <c r="U137" s="212">
        <f t="shared" si="46"/>
        <v>0</v>
      </c>
      <c r="V137" s="205">
        <f t="shared" si="47"/>
        <v>0</v>
      </c>
      <c r="W137" s="116" t="str">
        <f t="shared" si="48"/>
        <v>N</v>
      </c>
      <c r="X137" s="185" t="s">
        <v>619</v>
      </c>
    </row>
    <row r="138" spans="1:24" s="199" customFormat="1">
      <c r="A138" s="108">
        <v>4</v>
      </c>
      <c r="B138" s="71"/>
      <c r="C138" s="223" t="s">
        <v>131</v>
      </c>
      <c r="D138" s="223" t="s">
        <v>35</v>
      </c>
      <c r="E138" s="223" t="s">
        <v>80</v>
      </c>
      <c r="F138" s="116"/>
      <c r="G138" s="116"/>
      <c r="H138" s="275"/>
      <c r="I138" s="88"/>
      <c r="J138" s="88"/>
      <c r="K138" s="88"/>
      <c r="L138" s="88"/>
      <c r="M138" s="88"/>
      <c r="N138" s="88"/>
      <c r="O138" s="185"/>
      <c r="P138" s="109">
        <f t="shared" si="41"/>
        <v>0</v>
      </c>
      <c r="Q138" s="115" t="str">
        <f t="shared" si="42"/>
        <v xml:space="preserve"> </v>
      </c>
      <c r="R138" s="110">
        <f t="shared" si="43"/>
        <v>13</v>
      </c>
      <c r="S138" s="109">
        <f t="shared" si="44"/>
        <v>0</v>
      </c>
      <c r="T138" s="212">
        <f t="shared" si="45"/>
        <v>0</v>
      </c>
      <c r="U138" s="212">
        <f t="shared" si="46"/>
        <v>0</v>
      </c>
      <c r="V138" s="205">
        <f t="shared" si="47"/>
        <v>0</v>
      </c>
      <c r="W138" s="116" t="str">
        <f t="shared" si="48"/>
        <v>N</v>
      </c>
      <c r="X138" s="185" t="s">
        <v>619</v>
      </c>
    </row>
    <row r="139" spans="1:24" s="199" customFormat="1">
      <c r="A139" s="108">
        <v>10</v>
      </c>
      <c r="B139" s="71"/>
      <c r="C139" s="223" t="s">
        <v>300</v>
      </c>
      <c r="D139" s="223" t="s">
        <v>301</v>
      </c>
      <c r="E139" s="223" t="s">
        <v>46</v>
      </c>
      <c r="F139" s="116"/>
      <c r="G139" s="116" t="s">
        <v>125</v>
      </c>
      <c r="H139" s="275"/>
      <c r="I139" s="88"/>
      <c r="J139" s="88"/>
      <c r="K139" s="88"/>
      <c r="L139" s="88"/>
      <c r="M139" s="88"/>
      <c r="N139" s="88"/>
      <c r="O139" s="185"/>
      <c r="P139" s="109">
        <f t="shared" si="41"/>
        <v>0</v>
      </c>
      <c r="Q139" s="115">
        <f t="shared" si="42"/>
        <v>0</v>
      </c>
      <c r="R139" s="110">
        <f t="shared" si="43"/>
        <v>13</v>
      </c>
      <c r="S139" s="109">
        <f t="shared" si="44"/>
        <v>0</v>
      </c>
      <c r="T139" s="212">
        <f t="shared" si="45"/>
        <v>0</v>
      </c>
      <c r="U139" s="212">
        <f t="shared" si="46"/>
        <v>0</v>
      </c>
      <c r="V139" s="205">
        <f t="shared" si="47"/>
        <v>0</v>
      </c>
      <c r="W139" s="116" t="str">
        <f t="shared" si="48"/>
        <v>N</v>
      </c>
      <c r="X139" s="185" t="s">
        <v>619</v>
      </c>
    </row>
    <row r="140" spans="1:24" s="199" customFormat="1">
      <c r="A140" s="108">
        <v>13</v>
      </c>
      <c r="B140" s="71"/>
      <c r="C140" s="223" t="s">
        <v>439</v>
      </c>
      <c r="D140" s="223" t="s">
        <v>440</v>
      </c>
      <c r="E140" s="223" t="s">
        <v>186</v>
      </c>
      <c r="F140" s="116"/>
      <c r="G140" s="116"/>
      <c r="H140" s="275"/>
      <c r="I140" s="88">
        <v>0</v>
      </c>
      <c r="J140" s="88"/>
      <c r="K140" s="88"/>
      <c r="L140" s="88"/>
      <c r="M140" s="88"/>
      <c r="N140" s="88"/>
      <c r="O140" s="185"/>
      <c r="P140" s="109">
        <f t="shared" si="41"/>
        <v>0</v>
      </c>
      <c r="Q140" s="115" t="str">
        <f t="shared" si="42"/>
        <v xml:space="preserve"> </v>
      </c>
      <c r="R140" s="110">
        <f t="shared" si="43"/>
        <v>13</v>
      </c>
      <c r="S140" s="109">
        <f t="shared" si="44"/>
        <v>0</v>
      </c>
      <c r="T140" s="212">
        <f t="shared" si="45"/>
        <v>0</v>
      </c>
      <c r="U140" s="212">
        <f t="shared" si="46"/>
        <v>0</v>
      </c>
      <c r="V140" s="205">
        <f t="shared" si="47"/>
        <v>0</v>
      </c>
      <c r="W140" s="116" t="str">
        <f t="shared" si="48"/>
        <v>N</v>
      </c>
      <c r="X140" s="185" t="s">
        <v>619</v>
      </c>
    </row>
    <row r="141" spans="1:24">
      <c r="T141" s="168"/>
      <c r="U141" s="168"/>
      <c r="W141" s="200"/>
    </row>
    <row r="142" spans="1:24">
      <c r="T142" s="168"/>
      <c r="U142" s="168"/>
      <c r="W142" s="200"/>
    </row>
    <row r="143" spans="1:24" ht="18">
      <c r="A143" s="196" t="s">
        <v>108</v>
      </c>
      <c r="B143" s="197"/>
      <c r="C143" s="197"/>
      <c r="D143" s="139"/>
      <c r="E143" s="139"/>
      <c r="F143" s="142"/>
      <c r="G143" s="97"/>
      <c r="H143" s="269"/>
      <c r="I143" s="74"/>
      <c r="J143" s="74"/>
      <c r="K143" s="74"/>
      <c r="L143" s="74"/>
      <c r="M143" s="74"/>
      <c r="N143" s="74"/>
      <c r="O143" s="183"/>
      <c r="P143" s="97"/>
      <c r="Q143" s="97"/>
      <c r="R143" s="97"/>
      <c r="S143" s="97"/>
      <c r="T143" s="168"/>
      <c r="U143" s="168"/>
      <c r="V143" s="97"/>
      <c r="W143" s="97"/>
      <c r="X143" s="183"/>
    </row>
    <row r="144" spans="1:24" s="146" customFormat="1">
      <c r="A144" s="222" t="s">
        <v>219</v>
      </c>
      <c r="B144" s="222" t="s">
        <v>206</v>
      </c>
      <c r="C144" s="222" t="s">
        <v>2</v>
      </c>
      <c r="D144" s="222" t="s">
        <v>3</v>
      </c>
      <c r="E144" s="222" t="s">
        <v>5</v>
      </c>
      <c r="F144" s="222" t="s">
        <v>4</v>
      </c>
      <c r="G144" s="222" t="s">
        <v>6</v>
      </c>
      <c r="H144" s="274" t="s">
        <v>8</v>
      </c>
      <c r="I144" s="127" t="s">
        <v>15</v>
      </c>
      <c r="J144" s="127" t="s">
        <v>14</v>
      </c>
      <c r="K144" s="127" t="s">
        <v>16</v>
      </c>
      <c r="L144" s="127" t="s">
        <v>17</v>
      </c>
      <c r="M144" s="127" t="s">
        <v>18</v>
      </c>
      <c r="N144" s="127" t="s">
        <v>9</v>
      </c>
      <c r="O144" s="128" t="s">
        <v>10</v>
      </c>
      <c r="P144" s="143" t="s">
        <v>122</v>
      </c>
      <c r="Q144" s="103" t="s">
        <v>122</v>
      </c>
      <c r="R144" s="105" t="s">
        <v>13</v>
      </c>
      <c r="S144" s="103" t="s">
        <v>121</v>
      </c>
      <c r="T144" s="103" t="s">
        <v>229</v>
      </c>
      <c r="U144" s="103" t="s">
        <v>549</v>
      </c>
      <c r="V144" s="143" t="s">
        <v>20</v>
      </c>
      <c r="W144" s="144" t="s">
        <v>19</v>
      </c>
      <c r="X144" s="128" t="s">
        <v>12</v>
      </c>
    </row>
    <row r="145" spans="1:24" s="199" customFormat="1">
      <c r="A145" s="108">
        <v>1</v>
      </c>
      <c r="B145" s="71"/>
      <c r="C145" s="223" t="s">
        <v>311</v>
      </c>
      <c r="D145" s="223" t="s">
        <v>265</v>
      </c>
      <c r="E145" s="223" t="s">
        <v>80</v>
      </c>
      <c r="F145" s="116"/>
      <c r="G145" s="116" t="s">
        <v>124</v>
      </c>
      <c r="H145" s="275" t="s">
        <v>675</v>
      </c>
      <c r="I145" s="88">
        <v>9.1999999999999993</v>
      </c>
      <c r="J145" s="88">
        <v>8.75</v>
      </c>
      <c r="K145" s="88">
        <v>9.15</v>
      </c>
      <c r="L145" s="88">
        <v>9.1999999999999993</v>
      </c>
      <c r="M145" s="88">
        <v>9.25</v>
      </c>
      <c r="N145" s="88"/>
      <c r="O145" s="185"/>
      <c r="P145" s="109">
        <f>TRUNC(((SUM(I145:M145)-MAX(I145:M145)-MIN(I145:M145))/3),2)-N145</f>
        <v>9.18</v>
      </c>
      <c r="Q145" s="115">
        <f>IF(G145&gt;0,P145," ")</f>
        <v>9.18</v>
      </c>
      <c r="R145" s="110">
        <f>RANK(P145,$P$145:$P$148,0)</f>
        <v>1</v>
      </c>
      <c r="S145" s="109">
        <f>ABS((SUM(MIN(I145:M145),MAX(I145:M145))/2)-((SUM(I145:M145)-MAX(I145:M145)-MIN(I145:M145))/3))</f>
        <v>0.18333333333333179</v>
      </c>
      <c r="T145" s="212">
        <f>AVERAGE(MIN(I145:M145),MAX(I145:M145))</f>
        <v>9</v>
      </c>
      <c r="U145" s="212">
        <f>MIN(I145:M145)</f>
        <v>8.75</v>
      </c>
      <c r="V145" s="205">
        <f>MAX(I145:M145)-MIN(I145:M145)</f>
        <v>0.5</v>
      </c>
      <c r="W145" s="116" t="str">
        <f>IF(V145&gt;0.7,"Y","N")</f>
        <v>N</v>
      </c>
      <c r="X145" s="185"/>
    </row>
    <row r="146" spans="1:24" s="199" customFormat="1">
      <c r="A146" s="108">
        <v>2</v>
      </c>
      <c r="B146" s="71"/>
      <c r="C146" s="223" t="s">
        <v>38</v>
      </c>
      <c r="D146" s="223" t="s">
        <v>39</v>
      </c>
      <c r="E146" s="223" t="s">
        <v>544</v>
      </c>
      <c r="F146" s="116"/>
      <c r="G146" s="116"/>
      <c r="H146" s="275" t="s">
        <v>680</v>
      </c>
      <c r="I146" s="88">
        <v>8.5</v>
      </c>
      <c r="J146" s="88">
        <v>8.6</v>
      </c>
      <c r="K146" s="88">
        <v>8.4499999999999993</v>
      </c>
      <c r="L146" s="88">
        <v>8.6999999999999993</v>
      </c>
      <c r="M146" s="88">
        <v>8.65</v>
      </c>
      <c r="N146" s="88"/>
      <c r="O146" s="185"/>
      <c r="P146" s="109">
        <f>TRUNC(((SUM(I146:M146)-MAX(I146:M146)-MIN(I146:M146))/3),2)-N146</f>
        <v>8.58</v>
      </c>
      <c r="Q146" s="115" t="str">
        <f>IF(G146&gt;0,P146," ")</f>
        <v xml:space="preserve"> </v>
      </c>
      <c r="R146" s="110">
        <f>RANK(P146,$P$145:$P$148,0)</f>
        <v>2</v>
      </c>
      <c r="S146" s="109">
        <f>ABS((SUM(MIN(I146:M146),MAX(I146:M146))/2)-((SUM(I146:M146)-MAX(I146:M146)-MIN(I146:M146))/3))</f>
        <v>8.333333333334636E-3</v>
      </c>
      <c r="T146" s="212">
        <f>AVERAGE(MIN(I146:M146),MAX(I146:M146))</f>
        <v>8.5749999999999993</v>
      </c>
      <c r="U146" s="212">
        <f>MIN(I146:M146)</f>
        <v>8.4499999999999993</v>
      </c>
      <c r="V146" s="205">
        <f>MAX(I146:M146)-MIN(I146:M146)</f>
        <v>0.25</v>
      </c>
      <c r="W146" s="116" t="str">
        <f>IF(V146&gt;0.7,"Y","N")</f>
        <v>N</v>
      </c>
      <c r="X146" s="185"/>
    </row>
    <row r="147" spans="1:24" s="199" customFormat="1">
      <c r="A147" s="108">
        <v>4</v>
      </c>
      <c r="B147" s="71"/>
      <c r="C147" s="223" t="s">
        <v>197</v>
      </c>
      <c r="D147" s="223" t="s">
        <v>55</v>
      </c>
      <c r="E147" s="223" t="s">
        <v>247</v>
      </c>
      <c r="F147" s="116"/>
      <c r="G147" s="116" t="s">
        <v>124</v>
      </c>
      <c r="H147" s="275" t="s">
        <v>681</v>
      </c>
      <c r="I147" s="88">
        <v>8.9</v>
      </c>
      <c r="J147" s="88">
        <v>8.5500000000000007</v>
      </c>
      <c r="K147" s="88">
        <v>8.65</v>
      </c>
      <c r="L147" s="88">
        <v>8.75</v>
      </c>
      <c r="M147" s="88">
        <v>8.5500000000000007</v>
      </c>
      <c r="N147" s="88">
        <v>0.1</v>
      </c>
      <c r="O147" s="185" t="s">
        <v>682</v>
      </c>
      <c r="P147" s="109">
        <f>TRUNC(((SUM(I147:M147)-MAX(I147:M147)-MIN(I147:M147))/3),2)-N147</f>
        <v>8.5500000000000007</v>
      </c>
      <c r="Q147" s="115">
        <f>IF(G147&gt;0,P147," ")</f>
        <v>8.5500000000000007</v>
      </c>
      <c r="R147" s="110">
        <f>RANK(P147,$P$145:$P$148,0)</f>
        <v>3</v>
      </c>
      <c r="S147" s="109">
        <f>ABS((SUM(MIN(I147:M147),MAX(I147:M147))/2)-((SUM(I147:M147)-MAX(I147:M147)-MIN(I147:M147))/3))</f>
        <v>7.4999999999999289E-2</v>
      </c>
      <c r="T147" s="212">
        <f>AVERAGE(MIN(I147:M147),MAX(I147:M147))</f>
        <v>8.7250000000000014</v>
      </c>
      <c r="U147" s="212">
        <f>MIN(I147:M147)</f>
        <v>8.5500000000000007</v>
      </c>
      <c r="V147" s="205">
        <f>MAX(I147:M147)-MIN(I147:M147)</f>
        <v>0.34999999999999964</v>
      </c>
      <c r="W147" s="116" t="str">
        <f>IF(V147&gt;0.7,"Y","N")</f>
        <v>N</v>
      </c>
      <c r="X147" s="185"/>
    </row>
    <row r="148" spans="1:24" s="199" customFormat="1">
      <c r="A148" s="108">
        <v>3</v>
      </c>
      <c r="B148" s="71"/>
      <c r="C148" s="223" t="s">
        <v>63</v>
      </c>
      <c r="D148" s="223" t="s">
        <v>86</v>
      </c>
      <c r="E148" s="223" t="s">
        <v>46</v>
      </c>
      <c r="F148" s="116"/>
      <c r="G148" s="116" t="s">
        <v>124</v>
      </c>
      <c r="H148" s="275"/>
      <c r="I148" s="88">
        <v>0</v>
      </c>
      <c r="J148" s="88"/>
      <c r="K148" s="88"/>
      <c r="L148" s="88"/>
      <c r="M148" s="88"/>
      <c r="N148" s="88"/>
      <c r="O148" s="185"/>
      <c r="P148" s="109">
        <f>TRUNC(((SUM(I148:M148)-MAX(I148:M148)-MIN(I148:M148))/3),2)-N148</f>
        <v>0</v>
      </c>
      <c r="Q148" s="115">
        <f>IF(G148&gt;0,P148," ")</f>
        <v>0</v>
      </c>
      <c r="R148" s="110">
        <f>RANK(P148,$P$145:$P$148,0)</f>
        <v>4</v>
      </c>
      <c r="S148" s="109">
        <f>ABS((SUM(MIN(I148:M148),MAX(I148:M148))/2)-((SUM(I148:M148)-MAX(I148:M148)-MIN(I148:M148))/3))</f>
        <v>0</v>
      </c>
      <c r="T148" s="212">
        <f>AVERAGE(MIN(I148:M148),MAX(I148:M148))</f>
        <v>0</v>
      </c>
      <c r="U148" s="212">
        <f>MIN(I148:M148)</f>
        <v>0</v>
      </c>
      <c r="V148" s="205">
        <f>MAX(I148:M148)-MIN(I148:M148)</f>
        <v>0</v>
      </c>
      <c r="W148" s="116" t="str">
        <f>IF(V148&gt;0.7,"Y","N")</f>
        <v>N</v>
      </c>
      <c r="X148" s="185"/>
    </row>
    <row r="149" spans="1:24">
      <c r="T149" s="168"/>
      <c r="U149" s="168"/>
      <c r="W149" s="200"/>
    </row>
    <row r="150" spans="1:24">
      <c r="T150" s="168"/>
      <c r="U150" s="168"/>
      <c r="W150" s="200"/>
    </row>
    <row r="151" spans="1:24" ht="18">
      <c r="A151" s="196" t="s">
        <v>103</v>
      </c>
      <c r="B151" s="197"/>
      <c r="C151" s="197"/>
      <c r="D151" s="139"/>
      <c r="E151" s="139"/>
      <c r="F151" s="142"/>
      <c r="G151" s="97"/>
      <c r="H151" s="269"/>
      <c r="I151" s="74"/>
      <c r="J151" s="74"/>
      <c r="K151" s="74"/>
      <c r="L151" s="74"/>
      <c r="M151" s="74"/>
      <c r="N151" s="74"/>
      <c r="O151" s="183"/>
      <c r="P151" s="97"/>
      <c r="Q151" s="97"/>
      <c r="R151" s="97"/>
      <c r="S151" s="97"/>
      <c r="T151" s="168"/>
      <c r="U151" s="168"/>
      <c r="V151" s="97"/>
      <c r="W151" s="97"/>
      <c r="X151" s="183"/>
    </row>
    <row r="152" spans="1:24" s="146" customFormat="1">
      <c r="A152" s="222" t="s">
        <v>219</v>
      </c>
      <c r="B152" s="222" t="s">
        <v>206</v>
      </c>
      <c r="C152" s="222" t="s">
        <v>2</v>
      </c>
      <c r="D152" s="222" t="s">
        <v>3</v>
      </c>
      <c r="E152" s="222" t="s">
        <v>5</v>
      </c>
      <c r="F152" s="222" t="s">
        <v>4</v>
      </c>
      <c r="G152" s="222" t="s">
        <v>6</v>
      </c>
      <c r="H152" s="274" t="s">
        <v>8</v>
      </c>
      <c r="I152" s="127" t="s">
        <v>15</v>
      </c>
      <c r="J152" s="127" t="s">
        <v>14</v>
      </c>
      <c r="K152" s="127" t="s">
        <v>16</v>
      </c>
      <c r="L152" s="127" t="s">
        <v>17</v>
      </c>
      <c r="M152" s="127" t="s">
        <v>18</v>
      </c>
      <c r="N152" s="127" t="s">
        <v>9</v>
      </c>
      <c r="O152" s="128" t="s">
        <v>10</v>
      </c>
      <c r="P152" s="143" t="s">
        <v>122</v>
      </c>
      <c r="Q152" s="103" t="s">
        <v>122</v>
      </c>
      <c r="R152" s="105" t="s">
        <v>13</v>
      </c>
      <c r="S152" s="103" t="s">
        <v>121</v>
      </c>
      <c r="T152" s="103" t="s">
        <v>229</v>
      </c>
      <c r="U152" s="103" t="s">
        <v>549</v>
      </c>
      <c r="V152" s="143" t="s">
        <v>20</v>
      </c>
      <c r="W152" s="144" t="s">
        <v>19</v>
      </c>
      <c r="X152" s="128" t="s">
        <v>12</v>
      </c>
    </row>
    <row r="153" spans="1:24" s="199" customFormat="1">
      <c r="A153" s="108">
        <v>1</v>
      </c>
      <c r="B153" s="71"/>
      <c r="C153" s="223" t="s">
        <v>163</v>
      </c>
      <c r="D153" s="223" t="s">
        <v>164</v>
      </c>
      <c r="E153" s="223" t="s">
        <v>46</v>
      </c>
      <c r="F153" s="116" t="s">
        <v>620</v>
      </c>
      <c r="G153" s="116" t="s">
        <v>124</v>
      </c>
      <c r="H153" s="275" t="s">
        <v>692</v>
      </c>
      <c r="I153" s="88">
        <v>9.1999999999999993</v>
      </c>
      <c r="J153" s="88">
        <v>9.25</v>
      </c>
      <c r="K153" s="88">
        <v>9.15</v>
      </c>
      <c r="L153" s="88">
        <v>9.35</v>
      </c>
      <c r="M153" s="88">
        <v>9.3000000000000007</v>
      </c>
      <c r="N153" s="88">
        <v>0.3</v>
      </c>
      <c r="O153" s="185"/>
      <c r="P153" s="109">
        <f t="shared" ref="P153:P160" si="49">TRUNC(((SUM(I153:M153)-MAX(I153:M153)-MIN(I153:M153))/3),2)-N153</f>
        <v>8.9499999999999993</v>
      </c>
      <c r="Q153" s="115">
        <f t="shared" ref="Q153:Q160" si="50">IF(G153&gt;0,P153," ")</f>
        <v>8.9499999999999993</v>
      </c>
      <c r="R153" s="110">
        <f t="shared" ref="R153:R160" si="51">RANK(P153,$P$153:$P$160,0)</f>
        <v>1</v>
      </c>
      <c r="S153" s="109">
        <f t="shared" ref="S153:S160" si="52">ABS((SUM(MIN(I153:M153),MAX(I153:M153))/2)-((SUM(I153:M153)-MAX(I153:M153)-MIN(I153:M153))/3))</f>
        <v>0</v>
      </c>
      <c r="T153" s="212">
        <f t="shared" ref="T153:T160" si="53">AVERAGE(MIN(I153:M153),MAX(I153:M153))</f>
        <v>9.25</v>
      </c>
      <c r="U153" s="212">
        <f t="shared" ref="U153:U160" si="54">MIN(I153:M153)</f>
        <v>9.15</v>
      </c>
      <c r="V153" s="205">
        <f t="shared" ref="V153:V160" si="55">MAX(I153:M153)-MIN(I153:M153)</f>
        <v>0.19999999999999929</v>
      </c>
      <c r="W153" s="116" t="str">
        <f t="shared" ref="W153:W160" si="56">IF(V153&gt;0.7,"Y","N")</f>
        <v>N</v>
      </c>
      <c r="X153" s="185" t="s">
        <v>654</v>
      </c>
    </row>
    <row r="154" spans="1:24" s="199" customFormat="1">
      <c r="A154" s="108">
        <v>3</v>
      </c>
      <c r="B154" s="71"/>
      <c r="C154" s="223" t="s">
        <v>315</v>
      </c>
      <c r="D154" s="223" t="s">
        <v>428</v>
      </c>
      <c r="E154" s="223" t="s">
        <v>254</v>
      </c>
      <c r="F154" s="116"/>
      <c r="G154" s="116"/>
      <c r="H154" s="275" t="s">
        <v>693</v>
      </c>
      <c r="I154" s="88">
        <v>8.85</v>
      </c>
      <c r="J154" s="88">
        <v>9</v>
      </c>
      <c r="K154" s="88">
        <v>9</v>
      </c>
      <c r="L154" s="88">
        <v>8.85</v>
      </c>
      <c r="M154" s="88">
        <v>9.1999999999999993</v>
      </c>
      <c r="N154" s="88"/>
      <c r="O154" s="185"/>
      <c r="P154" s="109">
        <f t="shared" si="49"/>
        <v>8.9499999999999993</v>
      </c>
      <c r="Q154" s="115" t="str">
        <f t="shared" si="50"/>
        <v xml:space="preserve"> </v>
      </c>
      <c r="R154" s="110">
        <f t="shared" si="51"/>
        <v>1</v>
      </c>
      <c r="S154" s="109">
        <f t="shared" si="52"/>
        <v>7.4999999999997513E-2</v>
      </c>
      <c r="T154" s="212">
        <f t="shared" si="53"/>
        <v>9.0249999999999986</v>
      </c>
      <c r="U154" s="212">
        <f t="shared" si="54"/>
        <v>8.85</v>
      </c>
      <c r="V154" s="205">
        <f t="shared" si="55"/>
        <v>0.34999999999999964</v>
      </c>
      <c r="W154" s="116" t="str">
        <f t="shared" si="56"/>
        <v>N</v>
      </c>
      <c r="X154" s="185" t="s">
        <v>616</v>
      </c>
    </row>
    <row r="155" spans="1:24" s="199" customFormat="1">
      <c r="A155" s="108">
        <v>4</v>
      </c>
      <c r="B155" s="71"/>
      <c r="C155" s="223" t="s">
        <v>81</v>
      </c>
      <c r="D155" s="223" t="s">
        <v>156</v>
      </c>
      <c r="E155" s="223" t="s">
        <v>247</v>
      </c>
      <c r="F155" s="116"/>
      <c r="G155" s="116" t="s">
        <v>124</v>
      </c>
      <c r="H155" s="275" t="s">
        <v>694</v>
      </c>
      <c r="I155" s="88">
        <v>8.9</v>
      </c>
      <c r="J155" s="88">
        <v>8.85</v>
      </c>
      <c r="K155" s="88">
        <v>8.85</v>
      </c>
      <c r="L155" s="88">
        <v>8.6999999999999993</v>
      </c>
      <c r="M155" s="88">
        <v>8.9</v>
      </c>
      <c r="N155" s="88"/>
      <c r="O155" s="185"/>
      <c r="P155" s="109">
        <f t="shared" si="49"/>
        <v>8.86</v>
      </c>
      <c r="Q155" s="115">
        <f t="shared" si="50"/>
        <v>8.86</v>
      </c>
      <c r="R155" s="110">
        <f t="shared" si="51"/>
        <v>3</v>
      </c>
      <c r="S155" s="109">
        <f t="shared" si="52"/>
        <v>6.6666666666664653E-2</v>
      </c>
      <c r="T155" s="212">
        <f t="shared" si="53"/>
        <v>8.8000000000000007</v>
      </c>
      <c r="U155" s="212">
        <f t="shared" si="54"/>
        <v>8.6999999999999993</v>
      </c>
      <c r="V155" s="205">
        <f t="shared" si="55"/>
        <v>0.20000000000000107</v>
      </c>
      <c r="W155" s="116" t="str">
        <f t="shared" si="56"/>
        <v>N</v>
      </c>
      <c r="X155" s="185"/>
    </row>
    <row r="156" spans="1:24" s="199" customFormat="1">
      <c r="A156" s="108">
        <v>2</v>
      </c>
      <c r="B156" s="71"/>
      <c r="C156" s="223" t="s">
        <v>65</v>
      </c>
      <c r="D156" s="223" t="s">
        <v>27</v>
      </c>
      <c r="E156" s="223" t="s">
        <v>46</v>
      </c>
      <c r="F156" s="116"/>
      <c r="G156" s="116" t="s">
        <v>125</v>
      </c>
      <c r="H156" s="275" t="s">
        <v>679</v>
      </c>
      <c r="I156" s="88">
        <v>8.8000000000000007</v>
      </c>
      <c r="J156" s="88">
        <v>8.85</v>
      </c>
      <c r="K156" s="88">
        <v>8.9</v>
      </c>
      <c r="L156" s="88">
        <v>8.8000000000000007</v>
      </c>
      <c r="M156" s="88">
        <v>9</v>
      </c>
      <c r="N156" s="88"/>
      <c r="O156" s="185"/>
      <c r="P156" s="109">
        <f t="shared" si="49"/>
        <v>8.85</v>
      </c>
      <c r="Q156" s="115">
        <f t="shared" si="50"/>
        <v>8.85</v>
      </c>
      <c r="R156" s="110">
        <f t="shared" si="51"/>
        <v>4</v>
      </c>
      <c r="S156" s="109">
        <f t="shared" si="52"/>
        <v>5.0000000000002487E-2</v>
      </c>
      <c r="T156" s="212">
        <f t="shared" si="53"/>
        <v>8.9</v>
      </c>
      <c r="U156" s="212">
        <f t="shared" si="54"/>
        <v>8.8000000000000007</v>
      </c>
      <c r="V156" s="205">
        <f t="shared" si="55"/>
        <v>0.19999999999999929</v>
      </c>
      <c r="W156" s="116" t="str">
        <f t="shared" si="56"/>
        <v>N</v>
      </c>
      <c r="X156" s="185"/>
    </row>
    <row r="157" spans="1:24" s="199" customFormat="1">
      <c r="A157" s="108">
        <v>6</v>
      </c>
      <c r="B157" s="71"/>
      <c r="C157" s="223" t="s">
        <v>167</v>
      </c>
      <c r="D157" s="223" t="s">
        <v>168</v>
      </c>
      <c r="E157" s="223" t="s">
        <v>180</v>
      </c>
      <c r="F157" s="116"/>
      <c r="G157" s="116"/>
      <c r="H157" s="275" t="s">
        <v>697</v>
      </c>
      <c r="I157" s="88">
        <v>8.6</v>
      </c>
      <c r="J157" s="88">
        <v>8.8000000000000007</v>
      </c>
      <c r="K157" s="88">
        <v>8.6999999999999993</v>
      </c>
      <c r="L157" s="88">
        <v>8.6</v>
      </c>
      <c r="M157" s="88">
        <v>8.6999999999999993</v>
      </c>
      <c r="N157" s="88"/>
      <c r="O157" s="185"/>
      <c r="P157" s="109">
        <f t="shared" si="49"/>
        <v>8.66</v>
      </c>
      <c r="Q157" s="115" t="str">
        <f t="shared" si="50"/>
        <v xml:space="preserve"> </v>
      </c>
      <c r="R157" s="110">
        <f t="shared" si="51"/>
        <v>5</v>
      </c>
      <c r="S157" s="109">
        <f t="shared" si="52"/>
        <v>3.3333333333334991E-2</v>
      </c>
      <c r="T157" s="212">
        <f t="shared" si="53"/>
        <v>8.6999999999999993</v>
      </c>
      <c r="U157" s="212">
        <f t="shared" si="54"/>
        <v>8.6</v>
      </c>
      <c r="V157" s="205">
        <f t="shared" si="55"/>
        <v>0.20000000000000107</v>
      </c>
      <c r="W157" s="116" t="str">
        <f t="shared" si="56"/>
        <v>N</v>
      </c>
      <c r="X157" s="185"/>
    </row>
    <row r="158" spans="1:24" s="199" customFormat="1">
      <c r="A158" s="108">
        <v>8</v>
      </c>
      <c r="B158" s="71"/>
      <c r="C158" s="223" t="s">
        <v>408</v>
      </c>
      <c r="D158" s="223" t="s">
        <v>182</v>
      </c>
      <c r="E158" s="223" t="s">
        <v>247</v>
      </c>
      <c r="F158" s="116"/>
      <c r="G158" s="116" t="s">
        <v>125</v>
      </c>
      <c r="H158" s="275" t="s">
        <v>695</v>
      </c>
      <c r="I158" s="88">
        <v>8.6999999999999993</v>
      </c>
      <c r="J158" s="88">
        <v>8.85</v>
      </c>
      <c r="K158" s="88">
        <v>8.65</v>
      </c>
      <c r="L158" s="88">
        <v>8.65</v>
      </c>
      <c r="M158" s="88">
        <v>8.6</v>
      </c>
      <c r="N158" s="88"/>
      <c r="O158" s="185"/>
      <c r="P158" s="109">
        <f t="shared" si="49"/>
        <v>8.66</v>
      </c>
      <c r="Q158" s="115">
        <f t="shared" si="50"/>
        <v>8.66</v>
      </c>
      <c r="R158" s="110">
        <f t="shared" si="51"/>
        <v>5</v>
      </c>
      <c r="S158" s="109">
        <f t="shared" si="52"/>
        <v>5.8333333333335347E-2</v>
      </c>
      <c r="T158" s="212">
        <f t="shared" si="53"/>
        <v>8.7249999999999996</v>
      </c>
      <c r="U158" s="212">
        <f t="shared" si="54"/>
        <v>8.6</v>
      </c>
      <c r="V158" s="205">
        <f t="shared" si="55"/>
        <v>0.25</v>
      </c>
      <c r="W158" s="116" t="str">
        <f t="shared" si="56"/>
        <v>N</v>
      </c>
      <c r="X158" s="185"/>
    </row>
    <row r="159" spans="1:24" s="199" customFormat="1">
      <c r="A159" s="108">
        <v>5</v>
      </c>
      <c r="B159" s="71"/>
      <c r="C159" s="223" t="s">
        <v>157</v>
      </c>
      <c r="D159" s="223" t="s">
        <v>158</v>
      </c>
      <c r="E159" s="223" t="s">
        <v>46</v>
      </c>
      <c r="F159" s="116" t="s">
        <v>620</v>
      </c>
      <c r="G159" s="116" t="s">
        <v>124</v>
      </c>
      <c r="H159" s="275" t="s">
        <v>695</v>
      </c>
      <c r="I159" s="88">
        <v>8.75</v>
      </c>
      <c r="J159" s="88">
        <v>8.75</v>
      </c>
      <c r="K159" s="88">
        <v>8.6999999999999993</v>
      </c>
      <c r="L159" s="88">
        <v>8.65</v>
      </c>
      <c r="M159" s="88">
        <v>8.75</v>
      </c>
      <c r="N159" s="88">
        <v>1</v>
      </c>
      <c r="O159" s="185" t="s">
        <v>696</v>
      </c>
      <c r="P159" s="109">
        <f t="shared" si="49"/>
        <v>7.73</v>
      </c>
      <c r="Q159" s="115">
        <f t="shared" si="50"/>
        <v>7.73</v>
      </c>
      <c r="R159" s="110">
        <f t="shared" si="51"/>
        <v>7</v>
      </c>
      <c r="S159" s="109">
        <f t="shared" si="52"/>
        <v>3.3333333333334991E-2</v>
      </c>
      <c r="T159" s="212">
        <f t="shared" si="53"/>
        <v>8.6999999999999993</v>
      </c>
      <c r="U159" s="212">
        <f t="shared" si="54"/>
        <v>8.65</v>
      </c>
      <c r="V159" s="205">
        <f t="shared" si="55"/>
        <v>9.9999999999999645E-2</v>
      </c>
      <c r="W159" s="116" t="str">
        <f t="shared" si="56"/>
        <v>N</v>
      </c>
      <c r="X159" s="185"/>
    </row>
    <row r="160" spans="1:24" s="199" customFormat="1">
      <c r="A160" s="108">
        <v>7</v>
      </c>
      <c r="B160" s="71"/>
      <c r="C160" s="223" t="s">
        <v>429</v>
      </c>
      <c r="D160" s="223" t="s">
        <v>430</v>
      </c>
      <c r="E160" s="223" t="s">
        <v>254</v>
      </c>
      <c r="F160" s="116"/>
      <c r="G160" s="116"/>
      <c r="H160" s="275" t="s">
        <v>698</v>
      </c>
      <c r="I160" s="88">
        <v>8.6999999999999993</v>
      </c>
      <c r="J160" s="88">
        <v>8.65</v>
      </c>
      <c r="K160" s="88">
        <v>8.8000000000000007</v>
      </c>
      <c r="L160" s="88">
        <v>9.1</v>
      </c>
      <c r="M160" s="88">
        <v>8.6999999999999993</v>
      </c>
      <c r="N160" s="88">
        <v>1</v>
      </c>
      <c r="O160" s="185" t="s">
        <v>696</v>
      </c>
      <c r="P160" s="109">
        <f t="shared" si="49"/>
        <v>7.73</v>
      </c>
      <c r="Q160" s="115" t="str">
        <f t="shared" si="50"/>
        <v xml:space="preserve"> </v>
      </c>
      <c r="R160" s="110">
        <f t="shared" si="51"/>
        <v>7</v>
      </c>
      <c r="S160" s="109">
        <f t="shared" si="52"/>
        <v>0.14166666666666572</v>
      </c>
      <c r="T160" s="212">
        <f t="shared" si="53"/>
        <v>8.875</v>
      </c>
      <c r="U160" s="212">
        <f t="shared" si="54"/>
        <v>8.65</v>
      </c>
      <c r="V160" s="205">
        <f t="shared" si="55"/>
        <v>0.44999999999999929</v>
      </c>
      <c r="W160" s="116" t="str">
        <f t="shared" si="56"/>
        <v>N</v>
      </c>
      <c r="X160" s="185"/>
    </row>
    <row r="161" spans="1:24">
      <c r="T161" s="168"/>
      <c r="U161" s="168"/>
      <c r="W161" s="200"/>
    </row>
    <row r="162" spans="1:24">
      <c r="T162" s="168"/>
      <c r="U162" s="168"/>
      <c r="W162" s="200"/>
    </row>
    <row r="163" spans="1:24" ht="18">
      <c r="A163" s="196" t="s">
        <v>104</v>
      </c>
      <c r="B163" s="197"/>
      <c r="C163" s="197"/>
      <c r="D163" s="139"/>
      <c r="E163" s="139"/>
      <c r="F163" s="142"/>
      <c r="G163" s="97"/>
      <c r="H163" s="269"/>
      <c r="I163" s="74"/>
      <c r="J163" s="74"/>
      <c r="K163" s="74"/>
      <c r="L163" s="74"/>
      <c r="M163" s="74"/>
      <c r="N163" s="74"/>
      <c r="O163" s="183"/>
      <c r="P163" s="97"/>
      <c r="Q163" s="97"/>
      <c r="R163" s="97"/>
      <c r="S163" s="97"/>
      <c r="T163" s="168"/>
      <c r="U163" s="168"/>
      <c r="V163" s="97"/>
      <c r="W163" s="97"/>
      <c r="X163" s="183"/>
    </row>
    <row r="164" spans="1:24" s="146" customFormat="1">
      <c r="A164" s="222" t="s">
        <v>219</v>
      </c>
      <c r="B164" s="222" t="s">
        <v>206</v>
      </c>
      <c r="C164" s="222" t="s">
        <v>2</v>
      </c>
      <c r="D164" s="222" t="s">
        <v>3</v>
      </c>
      <c r="E164" s="222" t="s">
        <v>5</v>
      </c>
      <c r="F164" s="222" t="s">
        <v>4</v>
      </c>
      <c r="G164" s="222" t="s">
        <v>6</v>
      </c>
      <c r="H164" s="274" t="s">
        <v>8</v>
      </c>
      <c r="I164" s="127" t="s">
        <v>15</v>
      </c>
      <c r="J164" s="127" t="s">
        <v>14</v>
      </c>
      <c r="K164" s="127" t="s">
        <v>16</v>
      </c>
      <c r="L164" s="127" t="s">
        <v>17</v>
      </c>
      <c r="M164" s="127" t="s">
        <v>18</v>
      </c>
      <c r="N164" s="127" t="s">
        <v>9</v>
      </c>
      <c r="O164" s="128" t="s">
        <v>10</v>
      </c>
      <c r="P164" s="143" t="s">
        <v>122</v>
      </c>
      <c r="Q164" s="103" t="s">
        <v>122</v>
      </c>
      <c r="R164" s="105" t="s">
        <v>13</v>
      </c>
      <c r="S164" s="103" t="s">
        <v>121</v>
      </c>
      <c r="T164" s="103" t="s">
        <v>229</v>
      </c>
      <c r="U164" s="103" t="s">
        <v>549</v>
      </c>
      <c r="V164" s="143" t="s">
        <v>20</v>
      </c>
      <c r="W164" s="144" t="s">
        <v>19</v>
      </c>
      <c r="X164" s="128" t="s">
        <v>12</v>
      </c>
    </row>
    <row r="165" spans="1:24" s="199" customFormat="1">
      <c r="A165" s="108">
        <v>1</v>
      </c>
      <c r="B165" s="71"/>
      <c r="C165" s="223" t="s">
        <v>165</v>
      </c>
      <c r="D165" s="223" t="s">
        <v>166</v>
      </c>
      <c r="E165" s="223" t="s">
        <v>46</v>
      </c>
      <c r="F165" s="116"/>
      <c r="G165" s="116" t="s">
        <v>124</v>
      </c>
      <c r="H165" s="275" t="s">
        <v>678</v>
      </c>
      <c r="I165" s="88">
        <v>8.8000000000000007</v>
      </c>
      <c r="J165" s="88">
        <v>9.0500000000000007</v>
      </c>
      <c r="K165" s="88">
        <v>8.9</v>
      </c>
      <c r="L165" s="88">
        <v>8.9</v>
      </c>
      <c r="M165" s="88">
        <v>8.8000000000000007</v>
      </c>
      <c r="N165" s="88"/>
      <c r="O165" s="185"/>
      <c r="P165" s="109">
        <f>TRUNC(((SUM(I165:M165)-MAX(I165:M165)-MIN(I165:M165))/3),2)-N165</f>
        <v>8.86</v>
      </c>
      <c r="Q165" s="115">
        <f>IF(G165&gt;0,P165," ")</f>
        <v>8.86</v>
      </c>
      <c r="R165" s="110">
        <f>RANK(P165,$P$165:$P$166,0)</f>
        <v>1</v>
      </c>
      <c r="S165" s="109">
        <f>ABS((SUM(MIN(I165:M165),MAX(I165:M165))/2)-((SUM(I165:M165)-MAX(I165:M165)-MIN(I165:M165))/3))</f>
        <v>5.8333333333331794E-2</v>
      </c>
      <c r="T165" s="212">
        <f>AVERAGE(MIN(I165:M165),MAX(I165:M165))</f>
        <v>8.9250000000000007</v>
      </c>
      <c r="U165" s="212">
        <f>MIN(I165:M165)</f>
        <v>8.8000000000000007</v>
      </c>
      <c r="V165" s="205">
        <f>MAX(I165:M165)-MIN(I165:M165)</f>
        <v>0.25</v>
      </c>
      <c r="W165" s="116" t="str">
        <f t="shared" ref="W165:W166" si="57">IF(V165&gt;0.7,"Y","N")</f>
        <v>N</v>
      </c>
      <c r="X165" s="185"/>
    </row>
    <row r="166" spans="1:24" s="199" customFormat="1">
      <c r="A166" s="108">
        <v>2</v>
      </c>
      <c r="B166" s="71"/>
      <c r="C166" s="223" t="s">
        <v>160</v>
      </c>
      <c r="D166" s="223" t="s">
        <v>161</v>
      </c>
      <c r="E166" s="223" t="s">
        <v>162</v>
      </c>
      <c r="F166" s="116"/>
      <c r="G166" s="116"/>
      <c r="H166" s="275" t="s">
        <v>699</v>
      </c>
      <c r="I166" s="88">
        <v>8.8000000000000007</v>
      </c>
      <c r="J166" s="88">
        <v>8.65</v>
      </c>
      <c r="K166" s="88">
        <v>8.8000000000000007</v>
      </c>
      <c r="L166" s="88">
        <v>9</v>
      </c>
      <c r="M166" s="88">
        <v>8.6999999999999993</v>
      </c>
      <c r="N166" s="88">
        <v>0.1</v>
      </c>
      <c r="O166" s="185" t="s">
        <v>701</v>
      </c>
      <c r="P166" s="109">
        <f>TRUNC(((SUM(I166:M166)-MAX(I166:M166)-MIN(I166:M166))/3),2)-N166</f>
        <v>8.66</v>
      </c>
      <c r="Q166" s="115" t="str">
        <f>IF(G166&gt;0,P166," ")</f>
        <v xml:space="preserve"> </v>
      </c>
      <c r="R166" s="110">
        <f>RANK(P166,$P$165:$P$166,0)</f>
        <v>2</v>
      </c>
      <c r="S166" s="109">
        <f>ABS((SUM(MIN(I166:M166),MAX(I166:M166))/2)-((SUM(I166:M166)-MAX(I166:M166)-MIN(I166:M166))/3))</f>
        <v>5.8333333333331794E-2</v>
      </c>
      <c r="T166" s="212">
        <f>AVERAGE(MIN(I166:M166),MAX(I166:M166))</f>
        <v>8.8249999999999993</v>
      </c>
      <c r="U166" s="212">
        <f>MIN(I166:M166)</f>
        <v>8.65</v>
      </c>
      <c r="V166" s="205">
        <f>MAX(I166:M166)-MIN(I166:M166)</f>
        <v>0.34999999999999964</v>
      </c>
      <c r="W166" s="116" t="str">
        <f t="shared" si="57"/>
        <v>N</v>
      </c>
      <c r="X166" s="185"/>
    </row>
    <row r="167" spans="1:24">
      <c r="T167" s="168"/>
      <c r="U167" s="168"/>
      <c r="W167" s="200"/>
    </row>
    <row r="168" spans="1:24">
      <c r="T168" s="168"/>
      <c r="U168" s="168"/>
      <c r="W168" s="200"/>
    </row>
    <row r="169" spans="1:24" ht="18">
      <c r="A169" s="196" t="s">
        <v>113</v>
      </c>
      <c r="B169" s="197"/>
      <c r="C169" s="197"/>
      <c r="D169" s="139"/>
      <c r="E169" s="139"/>
      <c r="F169" s="142"/>
      <c r="G169" s="97"/>
      <c r="H169" s="269"/>
      <c r="I169" s="74"/>
      <c r="J169" s="74"/>
      <c r="K169" s="74"/>
      <c r="L169" s="74"/>
      <c r="M169" s="74"/>
      <c r="N169" s="74"/>
      <c r="O169" s="183"/>
      <c r="P169" s="97"/>
      <c r="Q169" s="97"/>
      <c r="R169" s="97"/>
      <c r="S169" s="97"/>
      <c r="T169" s="168"/>
      <c r="U169" s="168"/>
      <c r="V169" s="97"/>
      <c r="W169" s="97"/>
      <c r="X169" s="183"/>
    </row>
    <row r="170" spans="1:24" s="146" customFormat="1">
      <c r="A170" s="222" t="s">
        <v>219</v>
      </c>
      <c r="B170" s="222" t="s">
        <v>206</v>
      </c>
      <c r="C170" s="222" t="s">
        <v>2</v>
      </c>
      <c r="D170" s="222" t="s">
        <v>3</v>
      </c>
      <c r="E170" s="222" t="s">
        <v>5</v>
      </c>
      <c r="F170" s="222" t="s">
        <v>4</v>
      </c>
      <c r="G170" s="222" t="s">
        <v>6</v>
      </c>
      <c r="H170" s="274" t="s">
        <v>8</v>
      </c>
      <c r="I170" s="127" t="s">
        <v>15</v>
      </c>
      <c r="J170" s="127" t="s">
        <v>14</v>
      </c>
      <c r="K170" s="127" t="s">
        <v>16</v>
      </c>
      <c r="L170" s="127" t="s">
        <v>17</v>
      </c>
      <c r="M170" s="127" t="s">
        <v>18</v>
      </c>
      <c r="N170" s="127" t="s">
        <v>9</v>
      </c>
      <c r="O170" s="128" t="s">
        <v>10</v>
      </c>
      <c r="P170" s="143" t="s">
        <v>122</v>
      </c>
      <c r="Q170" s="103" t="s">
        <v>122</v>
      </c>
      <c r="R170" s="105" t="s">
        <v>13</v>
      </c>
      <c r="S170" s="103" t="s">
        <v>121</v>
      </c>
      <c r="T170" s="103" t="s">
        <v>229</v>
      </c>
      <c r="U170" s="103" t="s">
        <v>549</v>
      </c>
      <c r="V170" s="143" t="s">
        <v>20</v>
      </c>
      <c r="W170" s="144" t="s">
        <v>19</v>
      </c>
      <c r="X170" s="128" t="s">
        <v>12</v>
      </c>
    </row>
    <row r="171" spans="1:24" s="199" customFormat="1">
      <c r="A171" s="108">
        <v>7</v>
      </c>
      <c r="B171" s="71"/>
      <c r="C171" s="223" t="s">
        <v>431</v>
      </c>
      <c r="D171" s="223" t="s">
        <v>71</v>
      </c>
      <c r="E171" s="223" t="s">
        <v>254</v>
      </c>
      <c r="F171" s="116" t="s">
        <v>620</v>
      </c>
      <c r="G171" s="116"/>
      <c r="H171" s="275" t="s">
        <v>675</v>
      </c>
      <c r="I171" s="88">
        <v>9.4</v>
      </c>
      <c r="J171" s="88">
        <v>9.5</v>
      </c>
      <c r="K171" s="88">
        <v>9.35</v>
      </c>
      <c r="L171" s="88">
        <v>9.35</v>
      </c>
      <c r="M171" s="88">
        <v>9.5</v>
      </c>
      <c r="N171" s="88"/>
      <c r="O171" s="185"/>
      <c r="P171" s="109">
        <f t="shared" ref="P171:P179" si="58">TRUNC(((SUM(I171:M171)-MAX(I171:M171)-MIN(I171:M171))/3),2)-N171</f>
        <v>9.41</v>
      </c>
      <c r="Q171" s="115" t="str">
        <f t="shared" ref="Q171:Q179" si="59">IF(G171&gt;0,P171," ")</f>
        <v xml:space="preserve"> </v>
      </c>
      <c r="R171" s="110">
        <f t="shared" ref="R171:R179" si="60">RANK(P171,$P$171:$P$179,0)</f>
        <v>1</v>
      </c>
      <c r="S171" s="109">
        <f t="shared" ref="S171:S179" si="61">ABS((SUM(MIN(I171:M171),MAX(I171:M171))/2)-((SUM(I171:M171)-MAX(I171:M171)-MIN(I171:M171))/3))</f>
        <v>8.333333333334636E-3</v>
      </c>
      <c r="T171" s="212">
        <f t="shared" ref="T171:T179" si="62">AVERAGE(MIN(I171:M171),MAX(I171:M171))</f>
        <v>9.4250000000000007</v>
      </c>
      <c r="U171" s="212">
        <f t="shared" ref="U171:U179" si="63">MIN(I171:M171)</f>
        <v>9.35</v>
      </c>
      <c r="V171" s="205">
        <f t="shared" ref="V171:V179" si="64">MAX(I171:M171)-MIN(I171:M171)</f>
        <v>0.15000000000000036</v>
      </c>
      <c r="W171" s="116" t="str">
        <f t="shared" ref="W171:W179" si="65">IF(V171&gt;0.7,"Y","N")</f>
        <v>N</v>
      </c>
      <c r="X171" s="185"/>
    </row>
    <row r="172" spans="1:24" s="199" customFormat="1">
      <c r="A172" s="108">
        <v>8</v>
      </c>
      <c r="B172" s="71"/>
      <c r="C172" s="223" t="s">
        <v>435</v>
      </c>
      <c r="D172" s="223" t="s">
        <v>436</v>
      </c>
      <c r="E172" s="223" t="s">
        <v>437</v>
      </c>
      <c r="F172" s="116" t="s">
        <v>620</v>
      </c>
      <c r="G172" s="116"/>
      <c r="H172" s="275" t="s">
        <v>697</v>
      </c>
      <c r="I172" s="88">
        <v>9.35</v>
      </c>
      <c r="J172" s="88">
        <v>9.4</v>
      </c>
      <c r="K172" s="88">
        <v>9.3000000000000007</v>
      </c>
      <c r="L172" s="88">
        <v>9.1999999999999993</v>
      </c>
      <c r="M172" s="88">
        <v>9.25</v>
      </c>
      <c r="N172" s="88"/>
      <c r="O172" s="185"/>
      <c r="P172" s="109">
        <f t="shared" si="58"/>
        <v>9.3000000000000007</v>
      </c>
      <c r="Q172" s="115" t="str">
        <f t="shared" si="59"/>
        <v xml:space="preserve"> </v>
      </c>
      <c r="R172" s="110">
        <f t="shared" si="60"/>
        <v>2</v>
      </c>
      <c r="S172" s="109">
        <f t="shared" si="61"/>
        <v>0</v>
      </c>
      <c r="T172" s="212">
        <f t="shared" si="62"/>
        <v>9.3000000000000007</v>
      </c>
      <c r="U172" s="212">
        <f t="shared" si="63"/>
        <v>9.1999999999999993</v>
      </c>
      <c r="V172" s="205">
        <f t="shared" si="64"/>
        <v>0.20000000000000107</v>
      </c>
      <c r="W172" s="116" t="str">
        <f t="shared" si="65"/>
        <v>N</v>
      </c>
      <c r="X172" s="185"/>
    </row>
    <row r="173" spans="1:24" s="199" customFormat="1">
      <c r="A173" s="108">
        <v>5</v>
      </c>
      <c r="B173" s="71"/>
      <c r="C173" s="223" t="s">
        <v>181</v>
      </c>
      <c r="D173" s="223" t="s">
        <v>182</v>
      </c>
      <c r="E173" s="223" t="s">
        <v>185</v>
      </c>
      <c r="F173" s="116" t="s">
        <v>620</v>
      </c>
      <c r="G173" s="116" t="s">
        <v>124</v>
      </c>
      <c r="H173" s="275" t="s">
        <v>699</v>
      </c>
      <c r="I173" s="88">
        <v>9.1999999999999993</v>
      </c>
      <c r="J173" s="88">
        <v>9.15</v>
      </c>
      <c r="K173" s="88">
        <v>9.1</v>
      </c>
      <c r="L173" s="88">
        <v>9.25</v>
      </c>
      <c r="M173" s="88">
        <v>9.1999999999999993</v>
      </c>
      <c r="N173" s="88"/>
      <c r="O173" s="185"/>
      <c r="P173" s="109">
        <f t="shared" si="58"/>
        <v>9.18</v>
      </c>
      <c r="Q173" s="115">
        <f t="shared" si="59"/>
        <v>9.18</v>
      </c>
      <c r="R173" s="110">
        <f t="shared" si="60"/>
        <v>3</v>
      </c>
      <c r="S173" s="109">
        <f t="shared" si="61"/>
        <v>8.333333333334636E-3</v>
      </c>
      <c r="T173" s="212">
        <f t="shared" si="62"/>
        <v>9.1750000000000007</v>
      </c>
      <c r="U173" s="212">
        <f t="shared" si="63"/>
        <v>9.1</v>
      </c>
      <c r="V173" s="205">
        <f t="shared" si="64"/>
        <v>0.15000000000000036</v>
      </c>
      <c r="W173" s="116" t="str">
        <f t="shared" si="65"/>
        <v>N</v>
      </c>
      <c r="X173" s="185"/>
    </row>
    <row r="174" spans="1:24" s="199" customFormat="1">
      <c r="A174" s="108">
        <v>6</v>
      </c>
      <c r="B174" s="71"/>
      <c r="C174" s="223" t="s">
        <v>92</v>
      </c>
      <c r="D174" s="223" t="s">
        <v>93</v>
      </c>
      <c r="E174" s="223" t="s">
        <v>80</v>
      </c>
      <c r="F174" s="116"/>
      <c r="G174" s="116" t="s">
        <v>124</v>
      </c>
      <c r="H174" s="275" t="s">
        <v>672</v>
      </c>
      <c r="I174" s="88">
        <v>9.0500000000000007</v>
      </c>
      <c r="J174" s="88">
        <v>9.1999999999999993</v>
      </c>
      <c r="K174" s="88">
        <v>9.1999999999999993</v>
      </c>
      <c r="L174" s="88">
        <v>8.6999999999999993</v>
      </c>
      <c r="M174" s="88">
        <v>9.15</v>
      </c>
      <c r="N174" s="88"/>
      <c r="O174" s="185"/>
      <c r="P174" s="109">
        <f t="shared" si="58"/>
        <v>9.1300000000000008</v>
      </c>
      <c r="Q174" s="115">
        <f t="shared" si="59"/>
        <v>9.1300000000000008</v>
      </c>
      <c r="R174" s="110">
        <f t="shared" si="60"/>
        <v>4</v>
      </c>
      <c r="S174" s="109">
        <f t="shared" si="61"/>
        <v>0.18333333333333179</v>
      </c>
      <c r="T174" s="212">
        <f t="shared" si="62"/>
        <v>8.9499999999999993</v>
      </c>
      <c r="U174" s="212">
        <f t="shared" si="63"/>
        <v>8.6999999999999993</v>
      </c>
      <c r="V174" s="205">
        <f t="shared" si="64"/>
        <v>0.5</v>
      </c>
      <c r="W174" s="116" t="str">
        <f t="shared" si="65"/>
        <v>N</v>
      </c>
      <c r="X174" s="185"/>
    </row>
    <row r="175" spans="1:24" s="199" customFormat="1">
      <c r="A175" s="108">
        <v>4</v>
      </c>
      <c r="B175" s="71"/>
      <c r="C175" s="223" t="s">
        <v>204</v>
      </c>
      <c r="D175" s="223" t="s">
        <v>205</v>
      </c>
      <c r="E175" s="223" t="s">
        <v>186</v>
      </c>
      <c r="F175" s="116" t="s">
        <v>620</v>
      </c>
      <c r="G175" s="116"/>
      <c r="H175" s="275" t="s">
        <v>680</v>
      </c>
      <c r="I175" s="88">
        <v>9</v>
      </c>
      <c r="J175" s="88">
        <v>8.9499999999999993</v>
      </c>
      <c r="K175" s="88">
        <v>9.0500000000000007</v>
      </c>
      <c r="L175" s="88">
        <v>9.1</v>
      </c>
      <c r="M175" s="88">
        <v>8.9</v>
      </c>
      <c r="N175" s="88"/>
      <c r="O175" s="185"/>
      <c r="P175" s="109">
        <f t="shared" si="58"/>
        <v>9</v>
      </c>
      <c r="Q175" s="115" t="str">
        <f t="shared" si="59"/>
        <v xml:space="preserve"> </v>
      </c>
      <c r="R175" s="110">
        <f t="shared" si="60"/>
        <v>5</v>
      </c>
      <c r="S175" s="109">
        <f t="shared" si="61"/>
        <v>0</v>
      </c>
      <c r="T175" s="212">
        <f t="shared" si="62"/>
        <v>9</v>
      </c>
      <c r="U175" s="212">
        <f t="shared" si="63"/>
        <v>8.9</v>
      </c>
      <c r="V175" s="205">
        <f t="shared" si="64"/>
        <v>0.19999999999999929</v>
      </c>
      <c r="W175" s="116" t="str">
        <f t="shared" si="65"/>
        <v>N</v>
      </c>
      <c r="X175" s="185"/>
    </row>
    <row r="176" spans="1:24" s="199" customFormat="1">
      <c r="A176" s="108">
        <v>3</v>
      </c>
      <c r="B176" s="71"/>
      <c r="C176" s="223" t="s">
        <v>37</v>
      </c>
      <c r="D176" s="223" t="s">
        <v>333</v>
      </c>
      <c r="E176" s="223" t="s">
        <v>247</v>
      </c>
      <c r="F176" s="116"/>
      <c r="G176" s="116" t="s">
        <v>124</v>
      </c>
      <c r="H176" s="275" t="s">
        <v>700</v>
      </c>
      <c r="I176" s="88">
        <v>8.9</v>
      </c>
      <c r="J176" s="88">
        <v>8.9</v>
      </c>
      <c r="K176" s="88">
        <v>8.9</v>
      </c>
      <c r="L176" s="88">
        <v>8.8000000000000007</v>
      </c>
      <c r="M176" s="88">
        <v>8.8000000000000007</v>
      </c>
      <c r="N176" s="88"/>
      <c r="O176" s="185"/>
      <c r="P176" s="109">
        <f t="shared" si="58"/>
        <v>8.86</v>
      </c>
      <c r="Q176" s="115">
        <f t="shared" si="59"/>
        <v>8.86</v>
      </c>
      <c r="R176" s="110">
        <f t="shared" si="60"/>
        <v>6</v>
      </c>
      <c r="S176" s="109">
        <f t="shared" si="61"/>
        <v>1.6666666666663943E-2</v>
      </c>
      <c r="T176" s="212">
        <f t="shared" si="62"/>
        <v>8.8500000000000014</v>
      </c>
      <c r="U176" s="212">
        <f t="shared" si="63"/>
        <v>8.8000000000000007</v>
      </c>
      <c r="V176" s="205">
        <f t="shared" si="64"/>
        <v>9.9999999999999645E-2</v>
      </c>
      <c r="W176" s="116" t="str">
        <f t="shared" si="65"/>
        <v>N</v>
      </c>
      <c r="X176" s="185"/>
    </row>
    <row r="177" spans="1:24" s="199" customFormat="1">
      <c r="A177" s="108">
        <v>2</v>
      </c>
      <c r="B177" s="71"/>
      <c r="C177" s="223" t="s">
        <v>60</v>
      </c>
      <c r="D177" s="223" t="s">
        <v>299</v>
      </c>
      <c r="E177" s="223" t="s">
        <v>46</v>
      </c>
      <c r="F177" s="116"/>
      <c r="G177" s="116" t="s">
        <v>125</v>
      </c>
      <c r="H177" s="275" t="s">
        <v>675</v>
      </c>
      <c r="I177" s="88">
        <v>8.6999999999999993</v>
      </c>
      <c r="J177" s="88">
        <v>8.6</v>
      </c>
      <c r="K177" s="88">
        <v>8.8000000000000007</v>
      </c>
      <c r="L177" s="88">
        <v>8.6999999999999993</v>
      </c>
      <c r="M177" s="88">
        <v>8.6999999999999993</v>
      </c>
      <c r="N177" s="88"/>
      <c r="O177" s="185"/>
      <c r="P177" s="109">
        <f t="shared" si="58"/>
        <v>8.6999999999999993</v>
      </c>
      <c r="Q177" s="115">
        <f t="shared" si="59"/>
        <v>8.6999999999999993</v>
      </c>
      <c r="R177" s="110">
        <f t="shared" si="60"/>
        <v>7</v>
      </c>
      <c r="S177" s="109">
        <f t="shared" si="61"/>
        <v>1.7763568394002505E-15</v>
      </c>
      <c r="T177" s="212">
        <f t="shared" si="62"/>
        <v>8.6999999999999993</v>
      </c>
      <c r="U177" s="212">
        <f t="shared" si="63"/>
        <v>8.6</v>
      </c>
      <c r="V177" s="205">
        <f t="shared" si="64"/>
        <v>0.20000000000000107</v>
      </c>
      <c r="W177" s="116" t="str">
        <f t="shared" si="65"/>
        <v>N</v>
      </c>
      <c r="X177" s="185"/>
    </row>
    <row r="178" spans="1:24" s="199" customFormat="1">
      <c r="A178" s="108">
        <v>1</v>
      </c>
      <c r="B178" s="71"/>
      <c r="C178" s="223" t="s">
        <v>442</v>
      </c>
      <c r="D178" s="223" t="s">
        <v>301</v>
      </c>
      <c r="E178" s="223" t="s">
        <v>46</v>
      </c>
      <c r="F178" s="116"/>
      <c r="G178" s="116" t="s">
        <v>125</v>
      </c>
      <c r="H178" s="275"/>
      <c r="I178" s="88"/>
      <c r="J178" s="88"/>
      <c r="K178" s="88"/>
      <c r="L178" s="88"/>
      <c r="M178" s="88"/>
      <c r="N178" s="88"/>
      <c r="O178" s="185"/>
      <c r="P178" s="109">
        <f t="shared" si="58"/>
        <v>0</v>
      </c>
      <c r="Q178" s="115">
        <f t="shared" si="59"/>
        <v>0</v>
      </c>
      <c r="R178" s="110">
        <f t="shared" si="60"/>
        <v>8</v>
      </c>
      <c r="S178" s="109">
        <f t="shared" si="61"/>
        <v>0</v>
      </c>
      <c r="T178" s="212">
        <f t="shared" si="62"/>
        <v>0</v>
      </c>
      <c r="U178" s="212">
        <f t="shared" si="63"/>
        <v>0</v>
      </c>
      <c r="V178" s="205">
        <f t="shared" si="64"/>
        <v>0</v>
      </c>
      <c r="W178" s="116" t="str">
        <f t="shared" si="65"/>
        <v>N</v>
      </c>
      <c r="X178" s="185" t="s">
        <v>730</v>
      </c>
    </row>
    <row r="179" spans="1:24" s="199" customFormat="1">
      <c r="A179" s="108">
        <v>10</v>
      </c>
      <c r="B179" s="71"/>
      <c r="C179" s="223" t="s">
        <v>439</v>
      </c>
      <c r="D179" s="223" t="s">
        <v>440</v>
      </c>
      <c r="E179" s="223" t="s">
        <v>186</v>
      </c>
      <c r="F179" s="116"/>
      <c r="G179" s="116"/>
      <c r="H179" s="275"/>
      <c r="I179" s="88"/>
      <c r="J179" s="88"/>
      <c r="K179" s="88"/>
      <c r="L179" s="88"/>
      <c r="M179" s="88"/>
      <c r="N179" s="88"/>
      <c r="O179" s="185"/>
      <c r="P179" s="109">
        <f t="shared" si="58"/>
        <v>0</v>
      </c>
      <c r="Q179" s="115" t="str">
        <f t="shared" si="59"/>
        <v xml:space="preserve"> </v>
      </c>
      <c r="R179" s="110">
        <f t="shared" si="60"/>
        <v>8</v>
      </c>
      <c r="S179" s="109">
        <f t="shared" si="61"/>
        <v>0</v>
      </c>
      <c r="T179" s="212">
        <f t="shared" si="62"/>
        <v>0</v>
      </c>
      <c r="U179" s="212">
        <f t="shared" si="63"/>
        <v>0</v>
      </c>
      <c r="V179" s="205">
        <f t="shared" si="64"/>
        <v>0</v>
      </c>
      <c r="W179" s="116" t="str">
        <f t="shared" si="65"/>
        <v>N</v>
      </c>
      <c r="X179" s="185" t="s">
        <v>730</v>
      </c>
    </row>
    <row r="180" spans="1:24">
      <c r="T180" s="168"/>
      <c r="U180" s="168"/>
      <c r="W180" s="200"/>
    </row>
    <row r="181" spans="1:24">
      <c r="T181" s="168"/>
      <c r="U181" s="168"/>
      <c r="W181" s="200"/>
    </row>
    <row r="182" spans="1:24" ht="18">
      <c r="A182" s="196" t="s">
        <v>114</v>
      </c>
      <c r="B182" s="197"/>
      <c r="C182" s="197"/>
      <c r="D182" s="139"/>
      <c r="E182" s="139"/>
      <c r="F182" s="142"/>
      <c r="G182" s="97"/>
      <c r="H182" s="269"/>
      <c r="I182" s="74"/>
      <c r="J182" s="74"/>
      <c r="K182" s="74"/>
      <c r="L182" s="74"/>
      <c r="M182" s="74"/>
      <c r="N182" s="74"/>
      <c r="O182" s="183"/>
      <c r="P182" s="97"/>
      <c r="Q182" s="97"/>
      <c r="R182" s="97"/>
      <c r="S182" s="97"/>
      <c r="T182" s="168"/>
      <c r="U182" s="168"/>
      <c r="V182" s="97"/>
      <c r="W182" s="97"/>
      <c r="X182" s="183"/>
    </row>
    <row r="183" spans="1:24" s="146" customFormat="1">
      <c r="A183" s="222" t="s">
        <v>219</v>
      </c>
      <c r="B183" s="222" t="s">
        <v>206</v>
      </c>
      <c r="C183" s="222" t="s">
        <v>2</v>
      </c>
      <c r="D183" s="222" t="s">
        <v>3</v>
      </c>
      <c r="E183" s="222" t="s">
        <v>5</v>
      </c>
      <c r="F183" s="222" t="s">
        <v>4</v>
      </c>
      <c r="G183" s="222" t="s">
        <v>6</v>
      </c>
      <c r="H183" s="274" t="s">
        <v>8</v>
      </c>
      <c r="I183" s="127" t="s">
        <v>15</v>
      </c>
      <c r="J183" s="127" t="s">
        <v>14</v>
      </c>
      <c r="K183" s="127" t="s">
        <v>16</v>
      </c>
      <c r="L183" s="127" t="s">
        <v>17</v>
      </c>
      <c r="M183" s="127" t="s">
        <v>18</v>
      </c>
      <c r="N183" s="127" t="s">
        <v>9</v>
      </c>
      <c r="O183" s="128" t="s">
        <v>10</v>
      </c>
      <c r="P183" s="143" t="s">
        <v>122</v>
      </c>
      <c r="Q183" s="103" t="s">
        <v>122</v>
      </c>
      <c r="R183" s="105" t="s">
        <v>13</v>
      </c>
      <c r="S183" s="103" t="s">
        <v>121</v>
      </c>
      <c r="T183" s="103" t="s">
        <v>229</v>
      </c>
      <c r="U183" s="103" t="s">
        <v>549</v>
      </c>
      <c r="V183" s="143" t="s">
        <v>20</v>
      </c>
      <c r="W183" s="144" t="s">
        <v>19</v>
      </c>
      <c r="X183" s="128" t="s">
        <v>12</v>
      </c>
    </row>
    <row r="184" spans="1:24" s="199" customFormat="1">
      <c r="A184" s="108">
        <v>1</v>
      </c>
      <c r="B184" s="71"/>
      <c r="C184" s="223" t="s">
        <v>63</v>
      </c>
      <c r="D184" s="223" t="s">
        <v>86</v>
      </c>
      <c r="E184" s="223" t="s">
        <v>46</v>
      </c>
      <c r="F184" s="116"/>
      <c r="G184" s="116" t="s">
        <v>124</v>
      </c>
      <c r="H184" s="275" t="s">
        <v>680</v>
      </c>
      <c r="I184" s="88">
        <v>8.75</v>
      </c>
      <c r="J184" s="88">
        <v>8.75</v>
      </c>
      <c r="K184" s="88">
        <v>8.8000000000000007</v>
      </c>
      <c r="L184" s="88">
        <v>8.6999999999999993</v>
      </c>
      <c r="M184" s="88">
        <v>8.9</v>
      </c>
      <c r="N184" s="88"/>
      <c r="O184" s="185"/>
      <c r="P184" s="109">
        <f>TRUNC(((SUM(I184:M184)-MAX(I184:M184)-MIN(I184:M184))/3),2)-N184</f>
        <v>8.76</v>
      </c>
      <c r="Q184" s="115">
        <f>IF(G184&gt;0,P184," ")</f>
        <v>8.76</v>
      </c>
      <c r="R184" s="110">
        <f>RANK(P184,$P$184:$P$186,0)</f>
        <v>1</v>
      </c>
      <c r="S184" s="109">
        <f>ABS((SUM(MIN(I184:M184),MAX(I184:M184))/2)-((SUM(I184:M184)-MAX(I184:M184)-MIN(I184:M184))/3))</f>
        <v>3.3333333333333215E-2</v>
      </c>
      <c r="T184" s="212">
        <f>AVERAGE(MIN(I184:M184),MAX(I184:M184))</f>
        <v>8.8000000000000007</v>
      </c>
      <c r="U184" s="212">
        <f>MIN(I184:M184)</f>
        <v>8.6999999999999993</v>
      </c>
      <c r="V184" s="205">
        <f>MAX(I184:M184)-MIN(I184:M184)</f>
        <v>0.20000000000000107</v>
      </c>
      <c r="W184" s="116" t="str">
        <f t="shared" ref="W184:W186" si="66">IF(V184&gt;0.7,"Y","N")</f>
        <v>N</v>
      </c>
      <c r="X184" s="185"/>
    </row>
    <row r="185" spans="1:24" s="199" customFormat="1">
      <c r="A185" s="108">
        <v>2</v>
      </c>
      <c r="B185" s="71"/>
      <c r="C185" s="223" t="s">
        <v>412</v>
      </c>
      <c r="D185" s="223" t="s">
        <v>413</v>
      </c>
      <c r="E185" s="223" t="s">
        <v>272</v>
      </c>
      <c r="F185" s="116"/>
      <c r="G185" s="116"/>
      <c r="H185" s="275" t="s">
        <v>702</v>
      </c>
      <c r="I185" s="88">
        <v>8.6999999999999993</v>
      </c>
      <c r="J185" s="88">
        <v>8.5500000000000007</v>
      </c>
      <c r="K185" s="88">
        <v>8.5500000000000007</v>
      </c>
      <c r="L185" s="88">
        <v>8.5</v>
      </c>
      <c r="M185" s="88">
        <v>8.6</v>
      </c>
      <c r="N185" s="88"/>
      <c r="O185" s="185"/>
      <c r="P185" s="109">
        <f>TRUNC(((SUM(I185:M185)-MAX(I185:M185)-MIN(I185:M185))/3),2)-N185</f>
        <v>8.56</v>
      </c>
      <c r="Q185" s="115" t="str">
        <f>IF(G185&gt;0,P185," ")</f>
        <v xml:space="preserve"> </v>
      </c>
      <c r="R185" s="110">
        <f>RANK(P185,$P$184:$P$186,0)</f>
        <v>3</v>
      </c>
      <c r="S185" s="109">
        <f>ABS((SUM(MIN(I185:M185),MAX(I185:M185))/2)-((SUM(I185:M185)-MAX(I185:M185)-MIN(I185:M185))/3))</f>
        <v>3.3333333333331439E-2</v>
      </c>
      <c r="T185" s="212">
        <f>AVERAGE(MIN(I185:M185),MAX(I185:M185))</f>
        <v>8.6</v>
      </c>
      <c r="U185" s="212">
        <f>MIN(I185:M185)</f>
        <v>8.5</v>
      </c>
      <c r="V185" s="205">
        <f>MAX(I185:M185)-MIN(I185:M185)</f>
        <v>0.19999999999999929</v>
      </c>
      <c r="W185" s="116" t="str">
        <f t="shared" si="66"/>
        <v>N</v>
      </c>
      <c r="X185" s="185"/>
    </row>
    <row r="186" spans="1:24" s="199" customFormat="1">
      <c r="A186" s="108">
        <v>3</v>
      </c>
      <c r="B186" s="71"/>
      <c r="C186" s="223" t="s">
        <v>311</v>
      </c>
      <c r="D186" s="223" t="s">
        <v>265</v>
      </c>
      <c r="E186" s="223" t="s">
        <v>80</v>
      </c>
      <c r="F186" s="116"/>
      <c r="G186" s="116" t="s">
        <v>124</v>
      </c>
      <c r="H186" s="275" t="s">
        <v>692</v>
      </c>
      <c r="I186" s="88">
        <v>9.1</v>
      </c>
      <c r="J186" s="88">
        <v>8.8000000000000007</v>
      </c>
      <c r="K186" s="88">
        <v>9</v>
      </c>
      <c r="L186" s="88">
        <v>9</v>
      </c>
      <c r="M186" s="88">
        <v>9</v>
      </c>
      <c r="N186" s="88">
        <v>0.3</v>
      </c>
      <c r="O186" s="185"/>
      <c r="P186" s="109">
        <f>TRUNC(((SUM(I186:M186)-MAX(I186:M186)-MIN(I186:M186))/3),2)-N186</f>
        <v>8.6999999999999993</v>
      </c>
      <c r="Q186" s="115">
        <f>IF(G186&gt;0,P186," ")</f>
        <v>8.6999999999999993</v>
      </c>
      <c r="R186" s="110">
        <f>RANK(P186,$P$184:$P$186,0)</f>
        <v>2</v>
      </c>
      <c r="S186" s="109">
        <f>ABS((SUM(MIN(I186:M186),MAX(I186:M186))/2)-((SUM(I186:M186)-MAX(I186:M186)-MIN(I186:M186))/3))</f>
        <v>4.9999999999998934E-2</v>
      </c>
      <c r="T186" s="212">
        <f>AVERAGE(MIN(I186:M186),MAX(I186:M186))</f>
        <v>8.9499999999999993</v>
      </c>
      <c r="U186" s="212">
        <f>MIN(I186:M186)</f>
        <v>8.8000000000000007</v>
      </c>
      <c r="V186" s="205">
        <f>MAX(I186:M186)-MIN(I186:M186)</f>
        <v>0.29999999999999893</v>
      </c>
      <c r="W186" s="116" t="str">
        <f t="shared" si="66"/>
        <v>N</v>
      </c>
      <c r="X186" s="185"/>
    </row>
    <row r="187" spans="1:24">
      <c r="T187" s="168"/>
      <c r="U187" s="168"/>
      <c r="W187" s="200"/>
    </row>
    <row r="188" spans="1:24">
      <c r="T188" s="168"/>
      <c r="U188" s="168"/>
      <c r="W188" s="200"/>
    </row>
    <row r="189" spans="1:24" ht="18">
      <c r="A189" s="196" t="s">
        <v>49</v>
      </c>
      <c r="B189" s="197"/>
      <c r="C189" s="197"/>
      <c r="D189" s="139"/>
      <c r="E189" s="139"/>
      <c r="F189" s="142"/>
      <c r="G189" s="97"/>
      <c r="H189" s="269"/>
      <c r="I189" s="74"/>
      <c r="J189" s="74"/>
      <c r="K189" s="74"/>
      <c r="L189" s="74"/>
      <c r="M189" s="74"/>
      <c r="N189" s="74"/>
      <c r="O189" s="183"/>
      <c r="P189" s="97"/>
      <c r="Q189" s="97"/>
      <c r="R189" s="97"/>
      <c r="S189" s="97"/>
      <c r="T189" s="168"/>
      <c r="U189" s="168"/>
      <c r="V189" s="97"/>
      <c r="W189" s="97"/>
      <c r="X189" s="183"/>
    </row>
    <row r="190" spans="1:24" s="146" customFormat="1">
      <c r="A190" s="222" t="s">
        <v>219</v>
      </c>
      <c r="B190" s="222" t="s">
        <v>206</v>
      </c>
      <c r="C190" s="222" t="s">
        <v>2</v>
      </c>
      <c r="D190" s="222" t="s">
        <v>3</v>
      </c>
      <c r="E190" s="222" t="s">
        <v>5</v>
      </c>
      <c r="F190" s="222" t="s">
        <v>4</v>
      </c>
      <c r="G190" s="222" t="s">
        <v>6</v>
      </c>
      <c r="H190" s="274" t="s">
        <v>8</v>
      </c>
      <c r="I190" s="127" t="s">
        <v>15</v>
      </c>
      <c r="J190" s="127" t="s">
        <v>14</v>
      </c>
      <c r="K190" s="127" t="s">
        <v>16</v>
      </c>
      <c r="L190" s="127" t="s">
        <v>17</v>
      </c>
      <c r="M190" s="127" t="s">
        <v>18</v>
      </c>
      <c r="N190" s="127" t="s">
        <v>9</v>
      </c>
      <c r="O190" s="128" t="s">
        <v>10</v>
      </c>
      <c r="P190" s="143" t="s">
        <v>122</v>
      </c>
      <c r="Q190" s="103" t="s">
        <v>122</v>
      </c>
      <c r="R190" s="105" t="s">
        <v>13</v>
      </c>
      <c r="S190" s="103" t="s">
        <v>121</v>
      </c>
      <c r="T190" s="103" t="s">
        <v>229</v>
      </c>
      <c r="U190" s="103" t="s">
        <v>549</v>
      </c>
      <c r="V190" s="143" t="s">
        <v>20</v>
      </c>
      <c r="W190" s="144" t="s">
        <v>19</v>
      </c>
      <c r="X190" s="128" t="s">
        <v>12</v>
      </c>
    </row>
    <row r="191" spans="1:24" s="199" customFormat="1">
      <c r="A191" s="108">
        <v>2</v>
      </c>
      <c r="B191" s="71"/>
      <c r="C191" s="223" t="s">
        <v>30</v>
      </c>
      <c r="D191" s="223" t="s">
        <v>31</v>
      </c>
      <c r="E191" s="223" t="s">
        <v>421</v>
      </c>
      <c r="F191" s="116"/>
      <c r="G191" s="116"/>
      <c r="H191" s="275" t="s">
        <v>704</v>
      </c>
      <c r="I191" s="88">
        <v>9.1</v>
      </c>
      <c r="J191" s="88">
        <v>9.15</v>
      </c>
      <c r="K191" s="88">
        <v>9.15</v>
      </c>
      <c r="L191" s="88">
        <v>9.1999999999999993</v>
      </c>
      <c r="M191" s="88">
        <v>9.1999999999999993</v>
      </c>
      <c r="N191" s="88"/>
      <c r="O191" s="185"/>
      <c r="P191" s="109">
        <f t="shared" ref="P191:P199" si="67">TRUNC(((SUM(I191:M191)-MAX(I191:M191)-MIN(I191:M191))/3),2)-N191</f>
        <v>9.16</v>
      </c>
      <c r="Q191" s="115" t="str">
        <f t="shared" ref="Q191:Q199" si="68">IF(G191&gt;0,P191," ")</f>
        <v xml:space="preserve"> </v>
      </c>
      <c r="R191" s="110">
        <f t="shared" ref="R191:R199" si="69">RANK(P191,$P$191:$P$199,0)</f>
        <v>1</v>
      </c>
      <c r="S191" s="109">
        <f t="shared" ref="S191:S199" si="70">ABS((SUM(MIN(I191:M191),MAX(I191:M191))/2)-((SUM(I191:M191)-MAX(I191:M191)-MIN(I191:M191))/3))</f>
        <v>1.6666666666665719E-2</v>
      </c>
      <c r="T191" s="212">
        <f t="shared" ref="T191:T199" si="71">AVERAGE(MIN(I191:M191),MAX(I191:M191))</f>
        <v>9.1499999999999986</v>
      </c>
      <c r="U191" s="212">
        <f t="shared" ref="U191:U199" si="72">MIN(I191:M191)</f>
        <v>9.1</v>
      </c>
      <c r="V191" s="205">
        <f t="shared" ref="V191:V199" si="73">MAX(I191:M191)-MIN(I191:M191)</f>
        <v>9.9999999999999645E-2</v>
      </c>
      <c r="W191" s="116" t="str">
        <f t="shared" ref="W191:W199" si="74">IF(V191&gt;0.7,"Y","N")</f>
        <v>N</v>
      </c>
      <c r="X191" s="185"/>
    </row>
    <row r="192" spans="1:24" s="199" customFormat="1">
      <c r="A192" s="108">
        <v>7</v>
      </c>
      <c r="B192" s="71"/>
      <c r="C192" s="223" t="s">
        <v>181</v>
      </c>
      <c r="D192" s="223" t="s">
        <v>182</v>
      </c>
      <c r="E192" s="223" t="s">
        <v>185</v>
      </c>
      <c r="F192" s="116" t="s">
        <v>620</v>
      </c>
      <c r="G192" s="116" t="s">
        <v>124</v>
      </c>
      <c r="H192" s="275" t="s">
        <v>692</v>
      </c>
      <c r="I192" s="88">
        <v>9.15</v>
      </c>
      <c r="J192" s="88">
        <v>9.1</v>
      </c>
      <c r="K192" s="88">
        <v>9</v>
      </c>
      <c r="L192" s="88">
        <v>9.15</v>
      </c>
      <c r="M192" s="88">
        <v>9.1999999999999993</v>
      </c>
      <c r="N192" s="88"/>
      <c r="O192" s="185"/>
      <c r="P192" s="109">
        <f t="shared" si="67"/>
        <v>9.1300000000000008</v>
      </c>
      <c r="Q192" s="115">
        <f t="shared" si="68"/>
        <v>9.1300000000000008</v>
      </c>
      <c r="R192" s="110">
        <f t="shared" si="69"/>
        <v>2</v>
      </c>
      <c r="S192" s="109">
        <f t="shared" si="70"/>
        <v>3.3333333333331439E-2</v>
      </c>
      <c r="T192" s="212">
        <f t="shared" si="71"/>
        <v>9.1</v>
      </c>
      <c r="U192" s="212">
        <f t="shared" si="72"/>
        <v>9</v>
      </c>
      <c r="V192" s="205">
        <f t="shared" si="73"/>
        <v>0.19999999999999929</v>
      </c>
      <c r="W192" s="116" t="str">
        <f t="shared" si="74"/>
        <v>N</v>
      </c>
      <c r="X192" s="185"/>
    </row>
    <row r="193" spans="1:24" s="199" customFormat="1">
      <c r="A193" s="108">
        <v>3</v>
      </c>
      <c r="B193" s="71"/>
      <c r="C193" s="223" t="s">
        <v>81</v>
      </c>
      <c r="D193" s="223" t="s">
        <v>156</v>
      </c>
      <c r="E193" s="223" t="s">
        <v>247</v>
      </c>
      <c r="F193" s="116"/>
      <c r="G193" s="116" t="s">
        <v>124</v>
      </c>
      <c r="H193" s="275" t="s">
        <v>705</v>
      </c>
      <c r="I193" s="88">
        <v>9.1</v>
      </c>
      <c r="J193" s="88">
        <v>9.1</v>
      </c>
      <c r="K193" s="88">
        <v>9.1</v>
      </c>
      <c r="L193" s="88">
        <v>9.1</v>
      </c>
      <c r="M193" s="88">
        <v>9.1999999999999993</v>
      </c>
      <c r="N193" s="88"/>
      <c r="O193" s="185"/>
      <c r="P193" s="109">
        <f t="shared" si="67"/>
        <v>9.1</v>
      </c>
      <c r="Q193" s="115">
        <f t="shared" si="68"/>
        <v>9.1</v>
      </c>
      <c r="R193" s="110">
        <f t="shared" si="69"/>
        <v>3</v>
      </c>
      <c r="S193" s="109">
        <f t="shared" si="70"/>
        <v>5.0000000000002487E-2</v>
      </c>
      <c r="T193" s="212">
        <f t="shared" si="71"/>
        <v>9.1499999999999986</v>
      </c>
      <c r="U193" s="212">
        <f t="shared" si="72"/>
        <v>9.1</v>
      </c>
      <c r="V193" s="205">
        <f t="shared" si="73"/>
        <v>9.9999999999999645E-2</v>
      </c>
      <c r="W193" s="116" t="str">
        <f t="shared" si="74"/>
        <v>N</v>
      </c>
      <c r="X193" s="185"/>
    </row>
    <row r="194" spans="1:24" s="199" customFormat="1">
      <c r="A194" s="108">
        <v>6</v>
      </c>
      <c r="B194" s="71"/>
      <c r="C194" s="223" t="s">
        <v>204</v>
      </c>
      <c r="D194" s="223" t="s">
        <v>205</v>
      </c>
      <c r="E194" s="223" t="s">
        <v>186</v>
      </c>
      <c r="F194" s="116" t="s">
        <v>620</v>
      </c>
      <c r="G194" s="116"/>
      <c r="H194" s="275" t="s">
        <v>692</v>
      </c>
      <c r="I194" s="88">
        <v>8.9499999999999993</v>
      </c>
      <c r="J194" s="88">
        <v>8.9</v>
      </c>
      <c r="K194" s="88">
        <v>8.9499999999999993</v>
      </c>
      <c r="L194" s="88">
        <v>9</v>
      </c>
      <c r="M194" s="88">
        <v>9</v>
      </c>
      <c r="N194" s="88"/>
      <c r="O194" s="185"/>
      <c r="P194" s="109">
        <f t="shared" si="67"/>
        <v>8.9600000000000009</v>
      </c>
      <c r="Q194" s="115" t="str">
        <f t="shared" si="68"/>
        <v xml:space="preserve"> </v>
      </c>
      <c r="R194" s="110">
        <f t="shared" si="69"/>
        <v>4</v>
      </c>
      <c r="S194" s="109">
        <f t="shared" si="70"/>
        <v>1.6666666666667496E-2</v>
      </c>
      <c r="T194" s="212">
        <f t="shared" si="71"/>
        <v>8.9499999999999993</v>
      </c>
      <c r="U194" s="212">
        <f t="shared" si="72"/>
        <v>8.9</v>
      </c>
      <c r="V194" s="205">
        <f t="shared" si="73"/>
        <v>9.9999999999999645E-2</v>
      </c>
      <c r="W194" s="116" t="str">
        <f t="shared" si="74"/>
        <v>N</v>
      </c>
      <c r="X194" s="185"/>
    </row>
    <row r="195" spans="1:24" s="199" customFormat="1">
      <c r="A195" s="108">
        <v>9</v>
      </c>
      <c r="B195" s="71"/>
      <c r="C195" s="223" t="s">
        <v>443</v>
      </c>
      <c r="D195" s="223" t="s">
        <v>444</v>
      </c>
      <c r="E195" s="223" t="s">
        <v>186</v>
      </c>
      <c r="F195" s="116"/>
      <c r="G195" s="116"/>
      <c r="H195" s="275" t="s">
        <v>679</v>
      </c>
      <c r="I195" s="88">
        <v>9</v>
      </c>
      <c r="J195" s="88">
        <v>8.9</v>
      </c>
      <c r="K195" s="88">
        <v>9.25</v>
      </c>
      <c r="L195" s="88">
        <v>8.9</v>
      </c>
      <c r="M195" s="88">
        <v>9</v>
      </c>
      <c r="N195" s="88"/>
      <c r="O195" s="185"/>
      <c r="P195" s="109">
        <f t="shared" si="67"/>
        <v>8.9600000000000009</v>
      </c>
      <c r="Q195" s="115" t="str">
        <f t="shared" si="68"/>
        <v xml:space="preserve"> </v>
      </c>
      <c r="R195" s="110">
        <f t="shared" si="69"/>
        <v>4</v>
      </c>
      <c r="S195" s="109">
        <f t="shared" si="70"/>
        <v>0.1083333333333325</v>
      </c>
      <c r="T195" s="212">
        <f t="shared" si="71"/>
        <v>9.0749999999999993</v>
      </c>
      <c r="U195" s="212">
        <f t="shared" si="72"/>
        <v>8.9</v>
      </c>
      <c r="V195" s="205">
        <f t="shared" si="73"/>
        <v>0.34999999999999964</v>
      </c>
      <c r="W195" s="116" t="str">
        <f t="shared" si="74"/>
        <v>N</v>
      </c>
      <c r="X195" s="185"/>
    </row>
    <row r="196" spans="1:24" s="199" customFormat="1">
      <c r="A196" s="108">
        <v>1</v>
      </c>
      <c r="B196" s="71"/>
      <c r="C196" s="223" t="s">
        <v>439</v>
      </c>
      <c r="D196" s="223" t="s">
        <v>440</v>
      </c>
      <c r="E196" s="223" t="s">
        <v>186</v>
      </c>
      <c r="F196" s="116" t="s">
        <v>620</v>
      </c>
      <c r="G196" s="116"/>
      <c r="H196" s="275" t="s">
        <v>703</v>
      </c>
      <c r="I196" s="88">
        <v>9</v>
      </c>
      <c r="J196" s="88">
        <v>9</v>
      </c>
      <c r="K196" s="88">
        <v>8.9499999999999993</v>
      </c>
      <c r="L196" s="88">
        <v>8.9</v>
      </c>
      <c r="M196" s="88">
        <v>8.9</v>
      </c>
      <c r="N196" s="88"/>
      <c r="O196" s="185"/>
      <c r="P196" s="109">
        <f t="shared" si="67"/>
        <v>8.9499999999999993</v>
      </c>
      <c r="Q196" s="115" t="str">
        <f t="shared" si="68"/>
        <v xml:space="preserve"> </v>
      </c>
      <c r="R196" s="110">
        <f t="shared" si="69"/>
        <v>6</v>
      </c>
      <c r="S196" s="109">
        <f t="shared" si="70"/>
        <v>1.7763568394002505E-15</v>
      </c>
      <c r="T196" s="212">
        <f t="shared" si="71"/>
        <v>8.9499999999999993</v>
      </c>
      <c r="U196" s="212">
        <f t="shared" si="72"/>
        <v>8.9</v>
      </c>
      <c r="V196" s="205">
        <f t="shared" si="73"/>
        <v>9.9999999999999645E-2</v>
      </c>
      <c r="W196" s="116" t="str">
        <f t="shared" si="74"/>
        <v>N</v>
      </c>
      <c r="X196" s="185"/>
    </row>
    <row r="197" spans="1:24" s="199" customFormat="1">
      <c r="A197" s="108">
        <v>5</v>
      </c>
      <c r="B197" s="71"/>
      <c r="C197" s="223" t="s">
        <v>163</v>
      </c>
      <c r="D197" s="223" t="s">
        <v>164</v>
      </c>
      <c r="E197" s="223" t="s">
        <v>46</v>
      </c>
      <c r="F197" s="116" t="s">
        <v>620</v>
      </c>
      <c r="G197" s="116" t="s">
        <v>124</v>
      </c>
      <c r="H197" s="275" t="s">
        <v>706</v>
      </c>
      <c r="I197" s="88">
        <v>8.9</v>
      </c>
      <c r="J197" s="88">
        <v>8.9</v>
      </c>
      <c r="K197" s="88">
        <v>8.9499999999999993</v>
      </c>
      <c r="L197" s="88">
        <v>8.8000000000000007</v>
      </c>
      <c r="M197" s="88">
        <v>9</v>
      </c>
      <c r="N197" s="88"/>
      <c r="O197" s="185"/>
      <c r="P197" s="109">
        <f t="shared" si="67"/>
        <v>8.91</v>
      </c>
      <c r="Q197" s="115">
        <f t="shared" si="68"/>
        <v>8.91</v>
      </c>
      <c r="R197" s="110">
        <f t="shared" si="69"/>
        <v>7</v>
      </c>
      <c r="S197" s="109">
        <f t="shared" si="70"/>
        <v>1.6666666666665719E-2</v>
      </c>
      <c r="T197" s="212">
        <f t="shared" si="71"/>
        <v>8.9</v>
      </c>
      <c r="U197" s="212">
        <f t="shared" si="72"/>
        <v>8.8000000000000007</v>
      </c>
      <c r="V197" s="205">
        <f t="shared" si="73"/>
        <v>0.19999999999999929</v>
      </c>
      <c r="W197" s="116" t="str">
        <f t="shared" si="74"/>
        <v>N</v>
      </c>
      <c r="X197" s="185"/>
    </row>
    <row r="198" spans="1:24" s="199" customFormat="1">
      <c r="A198" s="108">
        <v>4</v>
      </c>
      <c r="B198" s="71"/>
      <c r="C198" s="223" t="s">
        <v>75</v>
      </c>
      <c r="D198" s="223" t="s">
        <v>76</v>
      </c>
      <c r="E198" s="223" t="s">
        <v>180</v>
      </c>
      <c r="F198" s="116"/>
      <c r="G198" s="116"/>
      <c r="H198" s="275" t="s">
        <v>703</v>
      </c>
      <c r="I198" s="88">
        <v>8.85</v>
      </c>
      <c r="J198" s="88">
        <v>8.85</v>
      </c>
      <c r="K198" s="88">
        <v>9</v>
      </c>
      <c r="L198" s="88">
        <v>8.8000000000000007</v>
      </c>
      <c r="M198" s="88">
        <v>8.9</v>
      </c>
      <c r="N198" s="88"/>
      <c r="O198" s="185"/>
      <c r="P198" s="109">
        <f t="shared" si="67"/>
        <v>8.86</v>
      </c>
      <c r="Q198" s="115" t="str">
        <f t="shared" si="68"/>
        <v xml:space="preserve"> </v>
      </c>
      <c r="R198" s="110">
        <f t="shared" si="69"/>
        <v>8</v>
      </c>
      <c r="S198" s="109">
        <f t="shared" si="70"/>
        <v>3.3333333333334991E-2</v>
      </c>
      <c r="T198" s="212">
        <f t="shared" si="71"/>
        <v>8.9</v>
      </c>
      <c r="U198" s="212">
        <f t="shared" si="72"/>
        <v>8.8000000000000007</v>
      </c>
      <c r="V198" s="205">
        <f t="shared" si="73"/>
        <v>0.19999999999999929</v>
      </c>
      <c r="W198" s="116" t="str">
        <f t="shared" si="74"/>
        <v>N</v>
      </c>
      <c r="X198" s="185"/>
    </row>
    <row r="199" spans="1:24" s="199" customFormat="1">
      <c r="A199" s="108">
        <v>8</v>
      </c>
      <c r="B199" s="71"/>
      <c r="C199" s="223" t="s">
        <v>408</v>
      </c>
      <c r="D199" s="223" t="s">
        <v>409</v>
      </c>
      <c r="E199" s="223" t="s">
        <v>410</v>
      </c>
      <c r="F199" s="116"/>
      <c r="G199" s="116"/>
      <c r="H199" s="275" t="s">
        <v>693</v>
      </c>
      <c r="I199" s="88">
        <v>8.85</v>
      </c>
      <c r="J199" s="88">
        <v>8.8000000000000007</v>
      </c>
      <c r="K199" s="88">
        <v>8.6999999999999993</v>
      </c>
      <c r="L199" s="88">
        <v>8.6</v>
      </c>
      <c r="M199" s="88">
        <v>8.8000000000000007</v>
      </c>
      <c r="N199" s="88"/>
      <c r="O199" s="185"/>
      <c r="P199" s="109">
        <f t="shared" si="67"/>
        <v>8.76</v>
      </c>
      <c r="Q199" s="115" t="str">
        <f t="shared" si="68"/>
        <v xml:space="preserve"> </v>
      </c>
      <c r="R199" s="110">
        <f t="shared" si="69"/>
        <v>9</v>
      </c>
      <c r="S199" s="109">
        <f t="shared" si="70"/>
        <v>4.1666666666666075E-2</v>
      </c>
      <c r="T199" s="212">
        <f t="shared" si="71"/>
        <v>8.7249999999999996</v>
      </c>
      <c r="U199" s="212">
        <f t="shared" si="72"/>
        <v>8.6</v>
      </c>
      <c r="V199" s="205">
        <f t="shared" si="73"/>
        <v>0.25</v>
      </c>
      <c r="W199" s="116" t="str">
        <f t="shared" si="74"/>
        <v>N</v>
      </c>
      <c r="X199" s="185"/>
    </row>
    <row r="200" spans="1:24" s="199" customFormat="1">
      <c r="A200" s="206"/>
      <c r="B200" s="214"/>
      <c r="C200" s="232"/>
      <c r="D200" s="232"/>
      <c r="E200" s="232"/>
      <c r="F200" s="210"/>
      <c r="G200" s="210"/>
      <c r="H200" s="276"/>
      <c r="I200" s="207"/>
      <c r="J200" s="207"/>
      <c r="K200" s="207"/>
      <c r="L200" s="207"/>
      <c r="M200" s="207"/>
      <c r="N200" s="207"/>
      <c r="O200" s="233"/>
      <c r="P200" s="168"/>
      <c r="Q200" s="168"/>
      <c r="R200" s="234"/>
      <c r="S200" s="168"/>
      <c r="T200" s="168"/>
      <c r="U200" s="168"/>
      <c r="V200" s="235"/>
      <c r="W200" s="234"/>
      <c r="X200" s="233"/>
    </row>
    <row r="201" spans="1:24">
      <c r="T201" s="168"/>
      <c r="U201" s="168"/>
      <c r="W201" s="200"/>
    </row>
    <row r="202" spans="1:24" ht="18">
      <c r="A202" s="196" t="s">
        <v>50</v>
      </c>
      <c r="B202" s="197"/>
      <c r="C202" s="197"/>
      <c r="D202" s="139"/>
      <c r="E202" s="139"/>
      <c r="F202" s="142"/>
      <c r="G202" s="97"/>
      <c r="H202" s="269"/>
      <c r="I202" s="74"/>
      <c r="J202" s="74"/>
      <c r="K202" s="74"/>
      <c r="L202" s="74"/>
      <c r="M202" s="74"/>
      <c r="N202" s="74"/>
      <c r="O202" s="183"/>
      <c r="P202" s="97"/>
      <c r="Q202" s="97"/>
      <c r="R202" s="97"/>
      <c r="S202" s="97"/>
      <c r="T202" s="168"/>
      <c r="U202" s="168"/>
      <c r="V202" s="97"/>
      <c r="W202" s="97"/>
      <c r="X202" s="183"/>
    </row>
    <row r="203" spans="1:24" s="146" customFormat="1">
      <c r="A203" s="222" t="s">
        <v>219</v>
      </c>
      <c r="B203" s="222" t="s">
        <v>206</v>
      </c>
      <c r="C203" s="222" t="s">
        <v>2</v>
      </c>
      <c r="D203" s="222" t="s">
        <v>3</v>
      </c>
      <c r="E203" s="222" t="s">
        <v>5</v>
      </c>
      <c r="F203" s="222" t="s">
        <v>4</v>
      </c>
      <c r="G203" s="222" t="s">
        <v>6</v>
      </c>
      <c r="H203" s="274" t="s">
        <v>8</v>
      </c>
      <c r="I203" s="127" t="s">
        <v>15</v>
      </c>
      <c r="J203" s="127" t="s">
        <v>14</v>
      </c>
      <c r="K203" s="127" t="s">
        <v>16</v>
      </c>
      <c r="L203" s="127" t="s">
        <v>17</v>
      </c>
      <c r="M203" s="127" t="s">
        <v>18</v>
      </c>
      <c r="N203" s="127" t="s">
        <v>9</v>
      </c>
      <c r="O203" s="128" t="s">
        <v>10</v>
      </c>
      <c r="P203" s="143" t="s">
        <v>122</v>
      </c>
      <c r="Q203" s="103" t="s">
        <v>122</v>
      </c>
      <c r="R203" s="105" t="s">
        <v>13</v>
      </c>
      <c r="S203" s="103" t="s">
        <v>121</v>
      </c>
      <c r="T203" s="103" t="s">
        <v>229</v>
      </c>
      <c r="U203" s="103" t="s">
        <v>549</v>
      </c>
      <c r="V203" s="143" t="s">
        <v>20</v>
      </c>
      <c r="W203" s="144" t="s">
        <v>19</v>
      </c>
      <c r="X203" s="128" t="s">
        <v>12</v>
      </c>
    </row>
    <row r="204" spans="1:24" s="199" customFormat="1">
      <c r="A204" s="108">
        <v>1</v>
      </c>
      <c r="B204" s="71" t="s">
        <v>557</v>
      </c>
      <c r="C204" s="223" t="s">
        <v>447</v>
      </c>
      <c r="D204" s="223" t="s">
        <v>192</v>
      </c>
      <c r="E204" s="223" t="s">
        <v>46</v>
      </c>
      <c r="F204" s="116"/>
      <c r="G204" s="116" t="s">
        <v>124</v>
      </c>
      <c r="H204" s="275" t="s">
        <v>707</v>
      </c>
      <c r="I204" s="88">
        <v>9.1999999999999993</v>
      </c>
      <c r="J204" s="88">
        <v>9.1</v>
      </c>
      <c r="K204" s="88">
        <v>9.15</v>
      </c>
      <c r="L204" s="88">
        <v>9.1</v>
      </c>
      <c r="M204" s="88">
        <v>9.15</v>
      </c>
      <c r="N204" s="88"/>
      <c r="O204" s="185"/>
      <c r="P204" s="109">
        <f>TRUNC(((SUM(I204:M204)-MAX(I204:M204)-MIN(I204:M204))/3),2)-N204</f>
        <v>9.1300000000000008</v>
      </c>
      <c r="Q204" s="115">
        <f>IF(G204&gt;0,P204," ")</f>
        <v>9.1300000000000008</v>
      </c>
      <c r="R204" s="110">
        <f>RANK(P204,$P$204:$P$206,0)</f>
        <v>1</v>
      </c>
      <c r="S204" s="109">
        <f>ABS((SUM(MIN(I204:M204),MAX(I204:M204))/2)-((SUM(I204:M204)-MAX(I204:M204)-MIN(I204:M204))/3))</f>
        <v>1.6666666666665719E-2</v>
      </c>
      <c r="T204" s="212">
        <f>AVERAGE(MIN(I204:M204),MAX(I204:M204))</f>
        <v>9.1499999999999986</v>
      </c>
      <c r="U204" s="212">
        <f>MIN(I204:M204)</f>
        <v>9.1</v>
      </c>
      <c r="V204" s="205">
        <f>MAX(I204:M204)-MIN(I204:M204)</f>
        <v>9.9999999999999645E-2</v>
      </c>
      <c r="W204" s="116" t="str">
        <f>IF(V204&gt;0.7,"Y","N")</f>
        <v>N</v>
      </c>
      <c r="X204" s="185"/>
    </row>
    <row r="205" spans="1:24" s="199" customFormat="1">
      <c r="A205" s="108">
        <v>2</v>
      </c>
      <c r="B205" s="71" t="s">
        <v>558</v>
      </c>
      <c r="C205" s="223" t="s">
        <v>160</v>
      </c>
      <c r="D205" s="223" t="s">
        <v>161</v>
      </c>
      <c r="E205" s="223" t="s">
        <v>162</v>
      </c>
      <c r="F205" s="116"/>
      <c r="G205" s="116"/>
      <c r="H205" s="275" t="s">
        <v>708</v>
      </c>
      <c r="I205" s="88">
        <v>9.1</v>
      </c>
      <c r="J205" s="88">
        <v>9.0500000000000007</v>
      </c>
      <c r="K205" s="88">
        <v>9.1</v>
      </c>
      <c r="L205" s="88">
        <v>9.25</v>
      </c>
      <c r="M205" s="88">
        <v>9.1</v>
      </c>
      <c r="N205" s="88"/>
      <c r="O205" s="185"/>
      <c r="P205" s="109">
        <f>TRUNC(((SUM(I205:M205)-MAX(I205:M205)-MIN(I205:M205))/3),2)-N205</f>
        <v>9.1</v>
      </c>
      <c r="Q205" s="115" t="str">
        <f>IF(G205&gt;0,P205," ")</f>
        <v xml:space="preserve"> </v>
      </c>
      <c r="R205" s="110">
        <f>RANK(P205,$P$204:$P$206,0)</f>
        <v>2</v>
      </c>
      <c r="S205" s="109">
        <f>ABS((SUM(MIN(I205:M205),MAX(I205:M205))/2)-((SUM(I205:M205)-MAX(I205:M205)-MIN(I205:M205))/3))</f>
        <v>5.0000000000000711E-2</v>
      </c>
      <c r="T205" s="212">
        <f>AVERAGE(MIN(I205:M205),MAX(I205:M205))</f>
        <v>9.15</v>
      </c>
      <c r="U205" s="212">
        <f>MIN(I205:M205)</f>
        <v>9.0500000000000007</v>
      </c>
      <c r="V205" s="205">
        <f>MAX(I205:M205)-MIN(I205:M205)</f>
        <v>0.19999999999999929</v>
      </c>
      <c r="W205" s="116" t="str">
        <f>IF(V205&gt;0.7,"Y","N")</f>
        <v>N</v>
      </c>
      <c r="X205" s="185"/>
    </row>
    <row r="206" spans="1:24" s="199" customFormat="1">
      <c r="A206" s="108">
        <v>3</v>
      </c>
      <c r="B206" s="71" t="s">
        <v>559</v>
      </c>
      <c r="C206" s="223" t="s">
        <v>285</v>
      </c>
      <c r="D206" s="223" t="s">
        <v>286</v>
      </c>
      <c r="E206" s="223" t="s">
        <v>179</v>
      </c>
      <c r="F206" s="116"/>
      <c r="G206" s="116" t="s">
        <v>124</v>
      </c>
      <c r="H206" s="275" t="s">
        <v>709</v>
      </c>
      <c r="I206" s="88">
        <v>9</v>
      </c>
      <c r="J206" s="88">
        <v>8.85</v>
      </c>
      <c r="K206" s="88">
        <v>8.9</v>
      </c>
      <c r="L206" s="88">
        <v>8.9</v>
      </c>
      <c r="M206" s="88">
        <v>8.75</v>
      </c>
      <c r="N206" s="88">
        <v>0.1</v>
      </c>
      <c r="O206" s="185" t="s">
        <v>710</v>
      </c>
      <c r="P206" s="109">
        <f>TRUNC(((SUM(I206:M206)-MAX(I206:M206)-MIN(I206:M206))/3),2)-N206</f>
        <v>8.7800000000000011</v>
      </c>
      <c r="Q206" s="115">
        <f>IF(G206&gt;0,P206," ")</f>
        <v>8.7800000000000011</v>
      </c>
      <c r="R206" s="110">
        <f>RANK(P206,$P$204:$P$206,0)</f>
        <v>3</v>
      </c>
      <c r="S206" s="109">
        <f>ABS((SUM(MIN(I206:M206),MAX(I206:M206))/2)-((SUM(I206:M206)-MAX(I206:M206)-MIN(I206:M206))/3))</f>
        <v>8.3333333333328596E-3</v>
      </c>
      <c r="T206" s="212">
        <f>AVERAGE(MIN(I206:M206),MAX(I206:M206))</f>
        <v>8.875</v>
      </c>
      <c r="U206" s="212">
        <f>MIN(I206:M206)</f>
        <v>8.75</v>
      </c>
      <c r="V206" s="205">
        <f>MAX(I206:M206)-MIN(I206:M206)</f>
        <v>0.25</v>
      </c>
      <c r="W206" s="116" t="str">
        <f>IF(V206&gt;0.7,"Y","N")</f>
        <v>N</v>
      </c>
      <c r="X206" s="185"/>
    </row>
    <row r="207" spans="1:24">
      <c r="T207" s="168"/>
      <c r="U207" s="168"/>
      <c r="W207" s="200"/>
    </row>
    <row r="208" spans="1:24">
      <c r="T208" s="168"/>
      <c r="U208" s="168"/>
      <c r="W208" s="200"/>
    </row>
    <row r="209" spans="1:24" ht="18">
      <c r="A209" s="196" t="s">
        <v>51</v>
      </c>
      <c r="B209" s="197"/>
      <c r="C209" s="197"/>
      <c r="D209" s="139"/>
      <c r="E209" s="139"/>
      <c r="F209" s="142"/>
      <c r="G209" s="97"/>
      <c r="H209" s="269"/>
      <c r="I209" s="74"/>
      <c r="J209" s="74"/>
      <c r="K209" s="74"/>
      <c r="L209" s="74"/>
      <c r="M209" s="74"/>
      <c r="N209" s="74"/>
      <c r="O209" s="183"/>
      <c r="P209" s="97"/>
      <c r="Q209" s="97"/>
      <c r="R209" s="97"/>
      <c r="S209" s="97"/>
      <c r="T209" s="168"/>
      <c r="U209" s="168"/>
      <c r="V209" s="97"/>
      <c r="W209" s="97"/>
      <c r="X209" s="183"/>
    </row>
    <row r="210" spans="1:24" s="146" customFormat="1">
      <c r="A210" s="222" t="s">
        <v>219</v>
      </c>
      <c r="B210" s="222" t="s">
        <v>206</v>
      </c>
      <c r="C210" s="222" t="s">
        <v>2</v>
      </c>
      <c r="D210" s="222" t="s">
        <v>3</v>
      </c>
      <c r="E210" s="222" t="s">
        <v>5</v>
      </c>
      <c r="F210" s="222" t="s">
        <v>4</v>
      </c>
      <c r="G210" s="222" t="s">
        <v>6</v>
      </c>
      <c r="H210" s="274" t="s">
        <v>8</v>
      </c>
      <c r="I210" s="127" t="s">
        <v>15</v>
      </c>
      <c r="J210" s="127" t="s">
        <v>14</v>
      </c>
      <c r="K210" s="127" t="s">
        <v>16</v>
      </c>
      <c r="L210" s="127" t="s">
        <v>17</v>
      </c>
      <c r="M210" s="127" t="s">
        <v>18</v>
      </c>
      <c r="N210" s="127" t="s">
        <v>9</v>
      </c>
      <c r="O210" s="128" t="s">
        <v>10</v>
      </c>
      <c r="P210" s="143" t="s">
        <v>122</v>
      </c>
      <c r="Q210" s="103" t="s">
        <v>122</v>
      </c>
      <c r="R210" s="105" t="s">
        <v>13</v>
      </c>
      <c r="S210" s="103" t="s">
        <v>121</v>
      </c>
      <c r="T210" s="103" t="s">
        <v>229</v>
      </c>
      <c r="U210" s="103" t="s">
        <v>549</v>
      </c>
      <c r="V210" s="143" t="s">
        <v>20</v>
      </c>
      <c r="W210" s="144" t="s">
        <v>19</v>
      </c>
      <c r="X210" s="128" t="s">
        <v>12</v>
      </c>
    </row>
    <row r="211" spans="1:24" s="199" customFormat="1">
      <c r="A211" s="108">
        <v>4</v>
      </c>
      <c r="B211" s="71" t="s">
        <v>562</v>
      </c>
      <c r="C211" s="223" t="s">
        <v>435</v>
      </c>
      <c r="D211" s="223" t="s">
        <v>436</v>
      </c>
      <c r="E211" s="223" t="s">
        <v>437</v>
      </c>
      <c r="F211" s="116" t="s">
        <v>620</v>
      </c>
      <c r="G211" s="116"/>
      <c r="H211" s="275" t="s">
        <v>713</v>
      </c>
      <c r="I211" s="88">
        <v>9.1999999999999993</v>
      </c>
      <c r="J211" s="88">
        <v>9.0500000000000007</v>
      </c>
      <c r="K211" s="88">
        <v>9.1</v>
      </c>
      <c r="L211" s="88">
        <v>9.1</v>
      </c>
      <c r="M211" s="88">
        <v>9.1999999999999993</v>
      </c>
      <c r="N211" s="88"/>
      <c r="O211" s="185"/>
      <c r="P211" s="109">
        <f>TRUNC(((SUM(I211:M211)-MAX(I211:M211)-MIN(I211:M211))/3),2)-N211</f>
        <v>9.1300000000000008</v>
      </c>
      <c r="Q211" s="115" t="str">
        <f>IF(G211&gt;0,P211," ")</f>
        <v xml:space="preserve"> </v>
      </c>
      <c r="R211" s="110">
        <f>RANK(P211,$P$211:$P$214,0)</f>
        <v>1</v>
      </c>
      <c r="S211" s="109">
        <f>ABS((SUM(MIN(I211:M211),MAX(I211:M211))/2)-((SUM(I211:M211)-MAX(I211:M211)-MIN(I211:M211))/3))</f>
        <v>8.333333333334636E-3</v>
      </c>
      <c r="T211" s="212">
        <f>AVERAGE(MIN(I211:M211),MAX(I211:M211))</f>
        <v>9.125</v>
      </c>
      <c r="U211" s="212">
        <f>MIN(I211:M211)</f>
        <v>9.0500000000000007</v>
      </c>
      <c r="V211" s="205">
        <f>MAX(I211:M211)-MIN(I211:M211)</f>
        <v>0.14999999999999858</v>
      </c>
      <c r="W211" s="116" t="str">
        <f>IF(V211&gt;0.7,"Y","N")</f>
        <v>N</v>
      </c>
      <c r="X211" s="185"/>
    </row>
    <row r="212" spans="1:24" s="199" customFormat="1">
      <c r="A212" s="108">
        <v>3</v>
      </c>
      <c r="B212" s="71" t="s">
        <v>560</v>
      </c>
      <c r="C212" s="223" t="s">
        <v>309</v>
      </c>
      <c r="D212" s="223" t="s">
        <v>79</v>
      </c>
      <c r="E212" s="223" t="s">
        <v>80</v>
      </c>
      <c r="F212" s="116"/>
      <c r="G212" s="116" t="s">
        <v>124</v>
      </c>
      <c r="H212" s="275" t="s">
        <v>708</v>
      </c>
      <c r="I212" s="88">
        <v>9.1</v>
      </c>
      <c r="J212" s="88">
        <v>9</v>
      </c>
      <c r="K212" s="88">
        <v>8.9</v>
      </c>
      <c r="L212" s="88">
        <v>9</v>
      </c>
      <c r="M212" s="88">
        <v>9.15</v>
      </c>
      <c r="N212" s="88"/>
      <c r="O212" s="185"/>
      <c r="P212" s="109">
        <f>TRUNC(((SUM(I212:M212)-MAX(I212:M212)-MIN(I212:M212))/3),2)-N212</f>
        <v>9.0299999999999994</v>
      </c>
      <c r="Q212" s="115">
        <f>IF(G212&gt;0,P212," ")</f>
        <v>9.0299999999999994</v>
      </c>
      <c r="R212" s="110">
        <f>RANK(P212,$P$211:$P$214,0)</f>
        <v>2</v>
      </c>
      <c r="S212" s="109">
        <f>ABS((SUM(MIN(I212:M212),MAX(I212:M212))/2)-((SUM(I212:M212)-MAX(I212:M212)-MIN(I212:M212))/3))</f>
        <v>8.3333333333328596E-3</v>
      </c>
      <c r="T212" s="212">
        <f>AVERAGE(MIN(I212:M212),MAX(I212:M212))</f>
        <v>9.0250000000000004</v>
      </c>
      <c r="U212" s="212">
        <f>MIN(I212:M212)</f>
        <v>8.9</v>
      </c>
      <c r="V212" s="205">
        <f>MAX(I212:M212)-MIN(I212:M212)</f>
        <v>0.25</v>
      </c>
      <c r="W212" s="116" t="str">
        <f>IF(V212&gt;0.7,"Y","N")</f>
        <v>N</v>
      </c>
      <c r="X212" s="185"/>
    </row>
    <row r="213" spans="1:24" s="199" customFormat="1">
      <c r="A213" s="108">
        <v>1</v>
      </c>
      <c r="B213" s="71" t="s">
        <v>560</v>
      </c>
      <c r="C213" s="223" t="s">
        <v>181</v>
      </c>
      <c r="D213" s="223" t="s">
        <v>182</v>
      </c>
      <c r="E213" s="223" t="s">
        <v>185</v>
      </c>
      <c r="F213" s="116" t="s">
        <v>620</v>
      </c>
      <c r="G213" s="116" t="s">
        <v>124</v>
      </c>
      <c r="H213" s="275" t="s">
        <v>711</v>
      </c>
      <c r="I213" s="88">
        <v>9</v>
      </c>
      <c r="J213" s="88">
        <v>8.9</v>
      </c>
      <c r="K213" s="88">
        <v>9</v>
      </c>
      <c r="L213" s="88">
        <v>8.9</v>
      </c>
      <c r="M213" s="88">
        <v>9.1</v>
      </c>
      <c r="N213" s="88"/>
      <c r="O213" s="185"/>
      <c r="P213" s="109">
        <f>TRUNC(((SUM(I213:M213)-MAX(I213:M213)-MIN(I213:M213))/3),2)-N213</f>
        <v>8.9600000000000009</v>
      </c>
      <c r="Q213" s="115">
        <f>IF(G213&gt;0,P213," ")</f>
        <v>8.9600000000000009</v>
      </c>
      <c r="R213" s="110">
        <f>RANK(P213,$P$211:$P$214,0)</f>
        <v>3</v>
      </c>
      <c r="S213" s="109">
        <f>ABS((SUM(MIN(I213:M213),MAX(I213:M213))/2)-((SUM(I213:M213)-MAX(I213:M213)-MIN(I213:M213))/3))</f>
        <v>3.3333333333333215E-2</v>
      </c>
      <c r="T213" s="212">
        <f>AVERAGE(MIN(I213:M213),MAX(I213:M213))</f>
        <v>9</v>
      </c>
      <c r="U213" s="212">
        <f>MIN(I213:M213)</f>
        <v>8.9</v>
      </c>
      <c r="V213" s="205">
        <f>MAX(I213:M213)-MIN(I213:M213)</f>
        <v>0.19999999999999929</v>
      </c>
      <c r="W213" s="116" t="str">
        <f>IF(V213&gt;0.7,"Y","N")</f>
        <v>N</v>
      </c>
      <c r="X213" s="185"/>
    </row>
    <row r="214" spans="1:24" s="199" customFormat="1">
      <c r="A214" s="108">
        <v>2</v>
      </c>
      <c r="B214" s="71" t="s">
        <v>561</v>
      </c>
      <c r="C214" s="223" t="s">
        <v>425</v>
      </c>
      <c r="D214" s="223" t="s">
        <v>426</v>
      </c>
      <c r="E214" s="223" t="s">
        <v>26</v>
      </c>
      <c r="F214" s="116"/>
      <c r="G214" s="116"/>
      <c r="H214" s="275" t="s">
        <v>712</v>
      </c>
      <c r="I214" s="88">
        <v>8.75</v>
      </c>
      <c r="J214" s="88">
        <v>8.75</v>
      </c>
      <c r="K214" s="88">
        <v>8.8000000000000007</v>
      </c>
      <c r="L214" s="88">
        <v>8.8000000000000007</v>
      </c>
      <c r="M214" s="88">
        <v>8.75</v>
      </c>
      <c r="N214" s="88">
        <v>0.5</v>
      </c>
      <c r="O214" s="185"/>
      <c r="P214" s="109">
        <f>TRUNC(((SUM(I214:M214)-MAX(I214:M214)-MIN(I214:M214))/3),2)-N214</f>
        <v>8.26</v>
      </c>
      <c r="Q214" s="115" t="str">
        <f>IF(G214&gt;0,P214," ")</f>
        <v xml:space="preserve"> </v>
      </c>
      <c r="R214" s="110">
        <f>RANK(P214,$P$211:$P$214,0)</f>
        <v>4</v>
      </c>
      <c r="S214" s="109">
        <f>ABS((SUM(MIN(I214:M214),MAX(I214:M214))/2)-((SUM(I214:M214)-MAX(I214:M214)-MIN(I214:M214))/3))</f>
        <v>8.333333333334636E-3</v>
      </c>
      <c r="T214" s="212">
        <f>AVERAGE(MIN(I214:M214),MAX(I214:M214))</f>
        <v>8.7750000000000004</v>
      </c>
      <c r="U214" s="212">
        <f>MIN(I214:M214)</f>
        <v>8.75</v>
      </c>
      <c r="V214" s="205">
        <f>MAX(I214:M214)-MIN(I214:M214)</f>
        <v>5.0000000000000711E-2</v>
      </c>
      <c r="W214" s="116" t="str">
        <f>IF(V214&gt;0.7,"Y","N")</f>
        <v>N</v>
      </c>
      <c r="X214" s="185"/>
    </row>
    <row r="215" spans="1:24" s="146" customFormat="1">
      <c r="A215" s="230"/>
      <c r="B215" s="231"/>
      <c r="C215" s="231"/>
      <c r="D215" s="231"/>
      <c r="E215" s="231"/>
      <c r="F215" s="231"/>
      <c r="G215" s="231"/>
      <c r="H215" s="279"/>
      <c r="I215" s="188"/>
      <c r="J215" s="188"/>
      <c r="K215" s="188"/>
      <c r="L215" s="188"/>
      <c r="M215" s="188"/>
      <c r="N215" s="188"/>
      <c r="O215" s="189"/>
      <c r="P215" s="201"/>
      <c r="Q215" s="201"/>
      <c r="R215" s="203"/>
      <c r="S215" s="201"/>
      <c r="T215" s="168"/>
      <c r="U215" s="168"/>
      <c r="V215" s="201"/>
      <c r="W215" s="202"/>
      <c r="X215" s="189"/>
    </row>
    <row r="216" spans="1:24" s="146" customFormat="1">
      <c r="A216" s="230"/>
      <c r="B216" s="231"/>
      <c r="C216" s="231"/>
      <c r="D216" s="231"/>
      <c r="E216" s="231"/>
      <c r="F216" s="231"/>
      <c r="G216" s="231"/>
      <c r="H216" s="279"/>
      <c r="I216" s="188"/>
      <c r="J216" s="188"/>
      <c r="K216" s="188"/>
      <c r="L216" s="188"/>
      <c r="M216" s="188"/>
      <c r="N216" s="188"/>
      <c r="O216" s="189"/>
      <c r="P216" s="201"/>
      <c r="Q216" s="201"/>
      <c r="R216" s="203"/>
      <c r="S216" s="201"/>
      <c r="T216" s="168"/>
      <c r="U216" s="168"/>
      <c r="V216" s="201"/>
      <c r="W216" s="202"/>
      <c r="X216" s="189"/>
    </row>
    <row r="217" spans="1:24" ht="18">
      <c r="A217" s="196" t="s">
        <v>115</v>
      </c>
      <c r="B217" s="197"/>
      <c r="C217" s="197"/>
      <c r="D217" s="139"/>
      <c r="E217" s="139"/>
      <c r="F217" s="142"/>
      <c r="G217" s="97"/>
      <c r="H217" s="269"/>
      <c r="I217" s="74"/>
      <c r="J217" s="74"/>
      <c r="K217" s="74"/>
      <c r="L217" s="74"/>
      <c r="M217" s="74"/>
      <c r="N217" s="74"/>
      <c r="O217" s="183"/>
      <c r="P217" s="97"/>
      <c r="Q217" s="97"/>
      <c r="R217" s="97"/>
      <c r="S217" s="97"/>
      <c r="T217" s="168"/>
      <c r="U217" s="168"/>
      <c r="V217" s="97"/>
      <c r="W217" s="97"/>
      <c r="X217" s="183"/>
    </row>
    <row r="218" spans="1:24" s="146" customFormat="1">
      <c r="A218" s="222" t="s">
        <v>219</v>
      </c>
      <c r="B218" s="222" t="s">
        <v>206</v>
      </c>
      <c r="C218" s="222" t="s">
        <v>2</v>
      </c>
      <c r="D218" s="222" t="s">
        <v>3</v>
      </c>
      <c r="E218" s="222" t="s">
        <v>5</v>
      </c>
      <c r="F218" s="222" t="s">
        <v>4</v>
      </c>
      <c r="G218" s="222" t="s">
        <v>6</v>
      </c>
      <c r="H218" s="274" t="s">
        <v>8</v>
      </c>
      <c r="I218" s="127" t="s">
        <v>15</v>
      </c>
      <c r="J218" s="127" t="s">
        <v>14</v>
      </c>
      <c r="K218" s="127" t="s">
        <v>16</v>
      </c>
      <c r="L218" s="127" t="s">
        <v>17</v>
      </c>
      <c r="M218" s="127" t="s">
        <v>18</v>
      </c>
      <c r="N218" s="127" t="s">
        <v>9</v>
      </c>
      <c r="O218" s="128" t="s">
        <v>10</v>
      </c>
      <c r="P218" s="143" t="s">
        <v>122</v>
      </c>
      <c r="Q218" s="103" t="s">
        <v>122</v>
      </c>
      <c r="R218" s="105" t="s">
        <v>13</v>
      </c>
      <c r="S218" s="103" t="s">
        <v>121</v>
      </c>
      <c r="T218" s="103" t="s">
        <v>229</v>
      </c>
      <c r="U218" s="103" t="s">
        <v>549</v>
      </c>
      <c r="V218" s="143" t="s">
        <v>20</v>
      </c>
      <c r="W218" s="144" t="s">
        <v>19</v>
      </c>
      <c r="X218" s="128" t="s">
        <v>12</v>
      </c>
    </row>
    <row r="219" spans="1:24" s="199" customFormat="1">
      <c r="A219" s="108">
        <v>3</v>
      </c>
      <c r="B219" s="71" t="s">
        <v>564</v>
      </c>
      <c r="C219" s="223" t="s">
        <v>181</v>
      </c>
      <c r="D219" s="223" t="s">
        <v>182</v>
      </c>
      <c r="E219" s="223" t="s">
        <v>185</v>
      </c>
      <c r="F219" s="116" t="s">
        <v>620</v>
      </c>
      <c r="G219" s="116" t="s">
        <v>124</v>
      </c>
      <c r="H219" s="275">
        <v>1.19</v>
      </c>
      <c r="I219" s="88">
        <v>9.25</v>
      </c>
      <c r="J219" s="88">
        <v>8.9499999999999993</v>
      </c>
      <c r="K219" s="88">
        <v>9.15</v>
      </c>
      <c r="L219" s="88">
        <v>8.85</v>
      </c>
      <c r="M219" s="88">
        <v>9.1999999999999993</v>
      </c>
      <c r="N219" s="88"/>
      <c r="O219" s="185"/>
      <c r="P219" s="109">
        <f t="shared" ref="P219:P224" si="75">TRUNC(((SUM(I219:M219)-MAX(I219:M219)-MIN(I219:M219))/3),2)-N219</f>
        <v>9.1</v>
      </c>
      <c r="Q219" s="115">
        <f t="shared" ref="Q219:Q224" si="76">IF(G219&gt;0,P219," ")</f>
        <v>9.1</v>
      </c>
      <c r="R219" s="110">
        <f t="shared" ref="R219:R224" si="77">RANK(P219,$P$219:$P$224,0)</f>
        <v>1</v>
      </c>
      <c r="S219" s="109">
        <f t="shared" ref="S219:S224" si="78">ABS((SUM(MIN(I219:M219),MAX(I219:M219))/2)-((SUM(I219:M219)-MAX(I219:M219)-MIN(I219:M219))/3))</f>
        <v>5.0000000000000711E-2</v>
      </c>
      <c r="T219" s="212">
        <f t="shared" ref="T219:T224" si="79">AVERAGE(MIN(I219:M219),MAX(I219:M219))</f>
        <v>9.0500000000000007</v>
      </c>
      <c r="U219" s="212">
        <f t="shared" ref="U219:U224" si="80">MIN(I219:M219)</f>
        <v>8.85</v>
      </c>
      <c r="V219" s="205">
        <f t="shared" ref="V219:V224" si="81">MAX(I219:M219)-MIN(I219:M219)</f>
        <v>0.40000000000000036</v>
      </c>
      <c r="W219" s="116" t="str">
        <f t="shared" ref="W219:W224" si="82">IF(V219&gt;0.7,"Y","N")</f>
        <v>N</v>
      </c>
      <c r="X219" s="185"/>
    </row>
    <row r="220" spans="1:24" s="199" customFormat="1">
      <c r="A220" s="108">
        <v>5</v>
      </c>
      <c r="B220" s="71"/>
      <c r="C220" s="223" t="s">
        <v>163</v>
      </c>
      <c r="D220" s="223" t="s">
        <v>164</v>
      </c>
      <c r="E220" s="223" t="s">
        <v>46</v>
      </c>
      <c r="F220" s="116" t="s">
        <v>620</v>
      </c>
      <c r="G220" s="116" t="s">
        <v>124</v>
      </c>
      <c r="H220" s="275">
        <v>1.07</v>
      </c>
      <c r="I220" s="88">
        <v>9.25</v>
      </c>
      <c r="J220" s="88">
        <v>8.85</v>
      </c>
      <c r="K220" s="88">
        <v>8.75</v>
      </c>
      <c r="L220" s="88">
        <v>9.1999999999999993</v>
      </c>
      <c r="M220" s="88">
        <v>9.1</v>
      </c>
      <c r="N220" s="88"/>
      <c r="O220" s="185"/>
      <c r="P220" s="109">
        <f t="shared" si="75"/>
        <v>9.0500000000000007</v>
      </c>
      <c r="Q220" s="115">
        <f t="shared" si="76"/>
        <v>9.0500000000000007</v>
      </c>
      <c r="R220" s="110">
        <f t="shared" si="77"/>
        <v>2</v>
      </c>
      <c r="S220" s="109">
        <f t="shared" si="78"/>
        <v>4.9999999999998934E-2</v>
      </c>
      <c r="T220" s="212">
        <f t="shared" si="79"/>
        <v>9</v>
      </c>
      <c r="U220" s="212">
        <f t="shared" si="80"/>
        <v>8.75</v>
      </c>
      <c r="V220" s="205">
        <f t="shared" si="81"/>
        <v>0.5</v>
      </c>
      <c r="W220" s="116" t="str">
        <f t="shared" si="82"/>
        <v>N</v>
      </c>
      <c r="X220" s="185"/>
    </row>
    <row r="221" spans="1:24" s="199" customFormat="1">
      <c r="A221" s="108">
        <v>2</v>
      </c>
      <c r="B221" s="71" t="s">
        <v>557</v>
      </c>
      <c r="C221" s="223" t="s">
        <v>235</v>
      </c>
      <c r="D221" s="223" t="s">
        <v>448</v>
      </c>
      <c r="E221" s="223" t="s">
        <v>46</v>
      </c>
      <c r="F221" s="116"/>
      <c r="G221" s="116"/>
      <c r="H221" s="275">
        <v>1.04</v>
      </c>
      <c r="I221" s="88">
        <v>9.0500000000000007</v>
      </c>
      <c r="J221" s="88">
        <v>8.9</v>
      </c>
      <c r="K221" s="88">
        <v>9.1999999999999993</v>
      </c>
      <c r="L221" s="88">
        <v>8.9</v>
      </c>
      <c r="M221" s="88">
        <v>9.1</v>
      </c>
      <c r="N221" s="88"/>
      <c r="O221" s="185"/>
      <c r="P221" s="109">
        <f t="shared" si="75"/>
        <v>9.01</v>
      </c>
      <c r="Q221" s="115" t="str">
        <f t="shared" si="76"/>
        <v xml:space="preserve"> </v>
      </c>
      <c r="R221" s="110">
        <f t="shared" si="77"/>
        <v>3</v>
      </c>
      <c r="S221" s="109">
        <f t="shared" si="78"/>
        <v>3.3333333333333215E-2</v>
      </c>
      <c r="T221" s="212">
        <f t="shared" si="79"/>
        <v>9.0500000000000007</v>
      </c>
      <c r="U221" s="212">
        <f t="shared" si="80"/>
        <v>8.9</v>
      </c>
      <c r="V221" s="205">
        <f t="shared" si="81"/>
        <v>0.29999999999999893</v>
      </c>
      <c r="W221" s="116" t="str">
        <f t="shared" si="82"/>
        <v>N</v>
      </c>
      <c r="X221" s="185"/>
    </row>
    <row r="222" spans="1:24" s="199" customFormat="1">
      <c r="A222" s="108">
        <v>4</v>
      </c>
      <c r="B222" s="71"/>
      <c r="C222" s="223" t="s">
        <v>417</v>
      </c>
      <c r="D222" s="223" t="s">
        <v>47</v>
      </c>
      <c r="E222" s="223" t="s">
        <v>418</v>
      </c>
      <c r="F222" s="116"/>
      <c r="G222" s="116"/>
      <c r="H222" s="275">
        <v>1.05</v>
      </c>
      <c r="I222" s="88">
        <v>8.9</v>
      </c>
      <c r="J222" s="88">
        <v>8.9</v>
      </c>
      <c r="K222" s="88">
        <v>9.0500000000000007</v>
      </c>
      <c r="L222" s="88">
        <v>8.8000000000000007</v>
      </c>
      <c r="M222" s="88">
        <v>9.0500000000000007</v>
      </c>
      <c r="N222" s="88"/>
      <c r="O222" s="185"/>
      <c r="P222" s="109">
        <f t="shared" si="75"/>
        <v>8.9499999999999993</v>
      </c>
      <c r="Q222" s="115" t="str">
        <f t="shared" si="76"/>
        <v xml:space="preserve"> </v>
      </c>
      <c r="R222" s="110">
        <f t="shared" si="77"/>
        <v>4</v>
      </c>
      <c r="S222" s="109">
        <f t="shared" si="78"/>
        <v>2.5000000000000355E-2</v>
      </c>
      <c r="T222" s="212">
        <f t="shared" si="79"/>
        <v>8.9250000000000007</v>
      </c>
      <c r="U222" s="212">
        <f t="shared" si="80"/>
        <v>8.8000000000000007</v>
      </c>
      <c r="V222" s="205">
        <f t="shared" si="81"/>
        <v>0.25</v>
      </c>
      <c r="W222" s="116" t="str">
        <f t="shared" si="82"/>
        <v>N</v>
      </c>
      <c r="X222" s="185"/>
    </row>
    <row r="223" spans="1:24" s="199" customFormat="1">
      <c r="A223" s="108">
        <v>1</v>
      </c>
      <c r="B223" s="71" t="s">
        <v>563</v>
      </c>
      <c r="C223" s="223" t="s">
        <v>324</v>
      </c>
      <c r="D223" s="223" t="s">
        <v>182</v>
      </c>
      <c r="E223" s="223" t="s">
        <v>247</v>
      </c>
      <c r="F223" s="116"/>
      <c r="G223" s="116" t="s">
        <v>125</v>
      </c>
      <c r="H223" s="275">
        <v>2.0499999999999998</v>
      </c>
      <c r="I223" s="88">
        <v>9</v>
      </c>
      <c r="J223" s="88">
        <v>8.75</v>
      </c>
      <c r="K223" s="88">
        <v>8.9499999999999993</v>
      </c>
      <c r="L223" s="88">
        <v>8.75</v>
      </c>
      <c r="M223" s="88">
        <v>8.9</v>
      </c>
      <c r="N223" s="88"/>
      <c r="O223" s="185"/>
      <c r="P223" s="109">
        <f t="shared" si="75"/>
        <v>8.86</v>
      </c>
      <c r="Q223" s="115">
        <f t="shared" si="76"/>
        <v>8.86</v>
      </c>
      <c r="R223" s="110">
        <f t="shared" si="77"/>
        <v>5</v>
      </c>
      <c r="S223" s="109">
        <f t="shared" si="78"/>
        <v>8.3333333333328596E-3</v>
      </c>
      <c r="T223" s="212">
        <f t="shared" si="79"/>
        <v>8.875</v>
      </c>
      <c r="U223" s="212">
        <f t="shared" si="80"/>
        <v>8.75</v>
      </c>
      <c r="V223" s="205">
        <f t="shared" si="81"/>
        <v>0.25</v>
      </c>
      <c r="W223" s="116" t="str">
        <f t="shared" si="82"/>
        <v>N</v>
      </c>
      <c r="X223" s="185"/>
    </row>
    <row r="224" spans="1:24" s="199" customFormat="1">
      <c r="A224" s="108">
        <v>6</v>
      </c>
      <c r="B224" s="71"/>
      <c r="C224" s="223" t="s">
        <v>172</v>
      </c>
      <c r="D224" s="223" t="s">
        <v>27</v>
      </c>
      <c r="E224" s="223" t="s">
        <v>46</v>
      </c>
      <c r="F224" s="116"/>
      <c r="G224" s="116"/>
      <c r="H224" s="275">
        <v>1.1299999999999999</v>
      </c>
      <c r="I224" s="88">
        <v>8.85</v>
      </c>
      <c r="J224" s="88">
        <v>8.6</v>
      </c>
      <c r="K224" s="88">
        <v>8.65</v>
      </c>
      <c r="L224" s="88">
        <v>8.6999999999999993</v>
      </c>
      <c r="M224" s="88">
        <v>8.6999999999999993</v>
      </c>
      <c r="N224" s="88"/>
      <c r="O224" s="185"/>
      <c r="P224" s="109">
        <f t="shared" si="75"/>
        <v>8.68</v>
      </c>
      <c r="Q224" s="115" t="str">
        <f t="shared" si="76"/>
        <v xml:space="preserve"> </v>
      </c>
      <c r="R224" s="110">
        <f t="shared" si="77"/>
        <v>6</v>
      </c>
      <c r="S224" s="109">
        <f t="shared" si="78"/>
        <v>4.1666666666667851E-2</v>
      </c>
      <c r="T224" s="212">
        <f t="shared" si="79"/>
        <v>8.7249999999999996</v>
      </c>
      <c r="U224" s="212">
        <f t="shared" si="80"/>
        <v>8.6</v>
      </c>
      <c r="V224" s="205">
        <f t="shared" si="81"/>
        <v>0.25</v>
      </c>
      <c r="W224" s="116" t="str">
        <f t="shared" si="82"/>
        <v>N</v>
      </c>
      <c r="X224" s="185"/>
    </row>
    <row r="225" spans="1:24">
      <c r="T225" s="168"/>
      <c r="U225" s="168"/>
      <c r="W225" s="200"/>
    </row>
    <row r="226" spans="1:24">
      <c r="T226" s="168"/>
      <c r="U226" s="168"/>
      <c r="W226" s="200"/>
    </row>
    <row r="227" spans="1:24" ht="18">
      <c r="A227" s="196" t="s">
        <v>116</v>
      </c>
      <c r="B227" s="197"/>
      <c r="C227" s="197"/>
      <c r="D227" s="139"/>
      <c r="E227" s="139"/>
      <c r="F227" s="142"/>
      <c r="G227" s="97"/>
      <c r="H227" s="269"/>
      <c r="I227" s="74"/>
      <c r="J227" s="74"/>
      <c r="K227" s="74"/>
      <c r="L227" s="74"/>
      <c r="M227" s="74"/>
      <c r="N227" s="74"/>
      <c r="O227" s="183"/>
      <c r="P227" s="97"/>
      <c r="Q227" s="97"/>
      <c r="R227" s="97"/>
      <c r="S227" s="97"/>
      <c r="T227" s="168"/>
      <c r="U227" s="168"/>
      <c r="V227" s="97"/>
      <c r="W227" s="97"/>
      <c r="X227" s="183"/>
    </row>
    <row r="228" spans="1:24" s="146" customFormat="1">
      <c r="A228" s="222" t="s">
        <v>219</v>
      </c>
      <c r="B228" s="222" t="s">
        <v>206</v>
      </c>
      <c r="C228" s="222" t="s">
        <v>2</v>
      </c>
      <c r="D228" s="222" t="s">
        <v>3</v>
      </c>
      <c r="E228" s="222" t="s">
        <v>5</v>
      </c>
      <c r="F228" s="222" t="s">
        <v>4</v>
      </c>
      <c r="G228" s="222" t="s">
        <v>6</v>
      </c>
      <c r="H228" s="274" t="s">
        <v>8</v>
      </c>
      <c r="I228" s="127" t="s">
        <v>15</v>
      </c>
      <c r="J228" s="127" t="s">
        <v>14</v>
      </c>
      <c r="K228" s="127" t="s">
        <v>16</v>
      </c>
      <c r="L228" s="127" t="s">
        <v>17</v>
      </c>
      <c r="M228" s="127" t="s">
        <v>18</v>
      </c>
      <c r="N228" s="127" t="s">
        <v>9</v>
      </c>
      <c r="O228" s="128" t="s">
        <v>10</v>
      </c>
      <c r="P228" s="143" t="s">
        <v>122</v>
      </c>
      <c r="Q228" s="103" t="s">
        <v>122</v>
      </c>
      <c r="R228" s="105" t="s">
        <v>13</v>
      </c>
      <c r="S228" s="103" t="s">
        <v>121</v>
      </c>
      <c r="T228" s="103" t="s">
        <v>229</v>
      </c>
      <c r="U228" s="103" t="s">
        <v>549</v>
      </c>
      <c r="V228" s="143" t="s">
        <v>20</v>
      </c>
      <c r="W228" s="144" t="s">
        <v>19</v>
      </c>
      <c r="X228" s="128" t="s">
        <v>12</v>
      </c>
    </row>
    <row r="229" spans="1:24" s="199" customFormat="1">
      <c r="A229" s="108">
        <v>1</v>
      </c>
      <c r="B229" s="71" t="s">
        <v>565</v>
      </c>
      <c r="C229" s="223" t="s">
        <v>417</v>
      </c>
      <c r="D229" s="223" t="s">
        <v>449</v>
      </c>
      <c r="E229" s="223" t="s">
        <v>418</v>
      </c>
      <c r="F229" s="116"/>
      <c r="G229" s="116"/>
      <c r="H229" s="275">
        <v>1.24</v>
      </c>
      <c r="I229" s="88">
        <v>8.85</v>
      </c>
      <c r="J229" s="88">
        <v>8.6999999999999993</v>
      </c>
      <c r="K229" s="88">
        <v>8.8000000000000007</v>
      </c>
      <c r="L229" s="88">
        <v>8.8000000000000007</v>
      </c>
      <c r="M229" s="88">
        <v>8.9499999999999993</v>
      </c>
      <c r="N229" s="88"/>
      <c r="O229" s="185"/>
      <c r="P229" s="109">
        <f>TRUNC(((SUM(I229:M229)-MAX(I229:M229)-MIN(I229:M229))/3),2)-N229</f>
        <v>8.81</v>
      </c>
      <c r="Q229" s="115" t="str">
        <f>IF(G229&gt;0,P229," ")</f>
        <v xml:space="preserve"> </v>
      </c>
      <c r="R229" s="110">
        <f>RANK(P229,$P$229:$P$229,0)</f>
        <v>1</v>
      </c>
      <c r="S229" s="109">
        <f>ABS((SUM(MIN(I229:M229),MAX(I229:M229))/2)-((SUM(I229:M229)-MAX(I229:M229)-MIN(I229:M229))/3))</f>
        <v>8.333333333334636E-3</v>
      </c>
      <c r="T229" s="212">
        <f>AVERAGE(MIN(I229:M229),MAX(I229:M229))</f>
        <v>8.8249999999999993</v>
      </c>
      <c r="U229" s="212">
        <f>MIN(I229:M229)</f>
        <v>8.6999999999999993</v>
      </c>
      <c r="V229" s="205">
        <f>MAX(I229:M229)-MIN(I229:M229)</f>
        <v>0.25</v>
      </c>
      <c r="W229" s="116" t="str">
        <f>IF(V229&gt;0.7,"Y","N")</f>
        <v>N</v>
      </c>
      <c r="X229" s="185"/>
    </row>
    <row r="230" spans="1:24" s="146" customFormat="1">
      <c r="A230" s="230"/>
      <c r="B230" s="231"/>
      <c r="C230" s="231"/>
      <c r="D230" s="231"/>
      <c r="E230" s="231"/>
      <c r="F230" s="231"/>
      <c r="G230" s="231"/>
      <c r="H230" s="279"/>
      <c r="I230" s="188"/>
      <c r="J230" s="188"/>
      <c r="K230" s="188"/>
      <c r="L230" s="188"/>
      <c r="M230" s="188"/>
      <c r="N230" s="188"/>
      <c r="O230" s="189"/>
      <c r="P230" s="201"/>
      <c r="Q230" s="201"/>
      <c r="R230" s="203"/>
      <c r="S230" s="201"/>
      <c r="T230" s="168"/>
      <c r="U230" s="168"/>
      <c r="V230" s="201"/>
      <c r="W230" s="202"/>
      <c r="X230" s="189"/>
    </row>
    <row r="231" spans="1:24" s="146" customFormat="1">
      <c r="A231" s="230"/>
      <c r="B231" s="231"/>
      <c r="C231" s="231"/>
      <c r="D231" s="231"/>
      <c r="E231" s="231"/>
      <c r="F231" s="231"/>
      <c r="G231" s="231"/>
      <c r="H231" s="279"/>
      <c r="I231" s="188"/>
      <c r="J231" s="188"/>
      <c r="K231" s="188"/>
      <c r="L231" s="188"/>
      <c r="M231" s="188"/>
      <c r="N231" s="188"/>
      <c r="O231" s="189"/>
      <c r="P231" s="201"/>
      <c r="Q231" s="201"/>
      <c r="R231" s="203"/>
      <c r="S231" s="201"/>
      <c r="T231" s="168"/>
      <c r="U231" s="168"/>
      <c r="V231" s="201"/>
      <c r="W231" s="202"/>
      <c r="X231" s="189"/>
    </row>
    <row r="232" spans="1:24" ht="18">
      <c r="A232" s="196" t="s">
        <v>450</v>
      </c>
      <c r="B232" s="197"/>
      <c r="C232" s="197"/>
      <c r="D232" s="139"/>
      <c r="E232" s="139"/>
      <c r="F232" s="142"/>
      <c r="G232" s="97"/>
      <c r="H232" s="269"/>
      <c r="I232" s="74"/>
      <c r="J232" s="74"/>
      <c r="K232" s="74"/>
      <c r="L232" s="74"/>
      <c r="M232" s="74"/>
      <c r="N232" s="74"/>
      <c r="O232" s="183"/>
      <c r="P232" s="97"/>
      <c r="Q232" s="97"/>
      <c r="R232" s="97"/>
      <c r="S232" s="97"/>
      <c r="T232" s="168"/>
      <c r="U232" s="168"/>
      <c r="V232" s="97"/>
      <c r="W232" s="97"/>
      <c r="X232" s="183"/>
    </row>
    <row r="233" spans="1:24" s="146" customFormat="1">
      <c r="A233" s="222" t="s">
        <v>219</v>
      </c>
      <c r="B233" s="222" t="s">
        <v>206</v>
      </c>
      <c r="C233" s="222" t="s">
        <v>2</v>
      </c>
      <c r="D233" s="222" t="s">
        <v>3</v>
      </c>
      <c r="E233" s="222" t="s">
        <v>5</v>
      </c>
      <c r="F233" s="222" t="s">
        <v>4</v>
      </c>
      <c r="G233" s="222" t="s">
        <v>6</v>
      </c>
      <c r="H233" s="274" t="s">
        <v>8</v>
      </c>
      <c r="I233" s="127" t="s">
        <v>15</v>
      </c>
      <c r="J233" s="127" t="s">
        <v>14</v>
      </c>
      <c r="K233" s="127" t="s">
        <v>16</v>
      </c>
      <c r="L233" s="127" t="s">
        <v>17</v>
      </c>
      <c r="M233" s="127" t="s">
        <v>18</v>
      </c>
      <c r="N233" s="127" t="s">
        <v>9</v>
      </c>
      <c r="O233" s="128" t="s">
        <v>10</v>
      </c>
      <c r="P233" s="143" t="s">
        <v>122</v>
      </c>
      <c r="Q233" s="103" t="s">
        <v>122</v>
      </c>
      <c r="R233" s="105" t="s">
        <v>13</v>
      </c>
      <c r="S233" s="103" t="s">
        <v>121</v>
      </c>
      <c r="T233" s="103" t="s">
        <v>229</v>
      </c>
      <c r="U233" s="103" t="s">
        <v>549</v>
      </c>
      <c r="V233" s="143" t="s">
        <v>20</v>
      </c>
      <c r="W233" s="144" t="s">
        <v>19</v>
      </c>
      <c r="X233" s="128" t="s">
        <v>12</v>
      </c>
    </row>
    <row r="234" spans="1:24" s="199" customFormat="1">
      <c r="A234" s="108">
        <v>2</v>
      </c>
      <c r="B234" s="71"/>
      <c r="C234" s="223" t="s">
        <v>44</v>
      </c>
      <c r="D234" s="223" t="s">
        <v>45</v>
      </c>
      <c r="E234" s="223" t="s">
        <v>46</v>
      </c>
      <c r="F234" s="116"/>
      <c r="G234" s="116" t="s">
        <v>126</v>
      </c>
      <c r="H234" s="275">
        <v>1.23</v>
      </c>
      <c r="I234" s="88">
        <v>8.8000000000000007</v>
      </c>
      <c r="J234" s="88">
        <v>8.65</v>
      </c>
      <c r="K234" s="88">
        <v>8.8000000000000007</v>
      </c>
      <c r="L234" s="88">
        <v>8.9499999999999993</v>
      </c>
      <c r="M234" s="88">
        <v>8.85</v>
      </c>
      <c r="N234" s="88"/>
      <c r="O234" s="185"/>
      <c r="P234" s="109">
        <f>TRUNC(((SUM(I234:M234)-MAX(I234:M234)-MIN(I234:M234))/3),2)-N234</f>
        <v>8.81</v>
      </c>
      <c r="Q234" s="115">
        <f>IF(G234&gt;0,P234," ")</f>
        <v>8.81</v>
      </c>
      <c r="R234" s="110">
        <f>RANK(P234,$P$234:$P$235,0)</f>
        <v>1</v>
      </c>
      <c r="S234" s="109">
        <f>ABS((SUM(MIN(I234:M234),MAX(I234:M234))/2)-((SUM(I234:M234)-MAX(I234:M234)-MIN(I234:M234))/3))</f>
        <v>1.6666666666669272E-2</v>
      </c>
      <c r="T234" s="212">
        <f>AVERAGE(MIN(I234:M234),MAX(I234:M234))</f>
        <v>8.8000000000000007</v>
      </c>
      <c r="U234" s="212">
        <f>MIN(I234:M234)</f>
        <v>8.65</v>
      </c>
      <c r="V234" s="205">
        <f>MAX(I234:M234)-MIN(I234:M234)</f>
        <v>0.29999999999999893</v>
      </c>
      <c r="W234" s="116" t="str">
        <f>IF(V234&gt;0.7,"Y","N")</f>
        <v>N</v>
      </c>
      <c r="X234" s="185"/>
    </row>
    <row r="235" spans="1:24" s="199" customFormat="1">
      <c r="A235" s="108">
        <v>1</v>
      </c>
      <c r="B235" s="71"/>
      <c r="C235" s="223" t="s">
        <v>191</v>
      </c>
      <c r="D235" s="223" t="s">
        <v>192</v>
      </c>
      <c r="E235" s="223" t="s">
        <v>46</v>
      </c>
      <c r="F235" s="116"/>
      <c r="G235" s="116" t="s">
        <v>124</v>
      </c>
      <c r="H235" s="275">
        <v>1.41</v>
      </c>
      <c r="I235" s="88">
        <v>8.75</v>
      </c>
      <c r="J235" s="88">
        <v>8.6</v>
      </c>
      <c r="K235" s="88">
        <v>8.6</v>
      </c>
      <c r="L235" s="88">
        <v>8.75</v>
      </c>
      <c r="M235" s="88">
        <v>8.65</v>
      </c>
      <c r="N235" s="88"/>
      <c r="O235" s="185"/>
      <c r="P235" s="109">
        <f>TRUNC(((SUM(I235:M235)-MAX(I235:M235)-MIN(I235:M235))/3),2)-N235</f>
        <v>8.66</v>
      </c>
      <c r="Q235" s="115">
        <f>IF(G235&gt;0,P235," ")</f>
        <v>8.66</v>
      </c>
      <c r="R235" s="110">
        <f>RANK(P235,$P$234:$P$235,0)</f>
        <v>2</v>
      </c>
      <c r="S235" s="109">
        <f>ABS((SUM(MIN(I235:M235),MAX(I235:M235))/2)-((SUM(I235:M235)-MAX(I235:M235)-MIN(I235:M235))/3))</f>
        <v>8.333333333334636E-3</v>
      </c>
      <c r="T235" s="212">
        <f>AVERAGE(MIN(I235:M235),MAX(I235:M235))</f>
        <v>8.6750000000000007</v>
      </c>
      <c r="U235" s="212">
        <f>MIN(I235:M235)</f>
        <v>8.6</v>
      </c>
      <c r="V235" s="205">
        <f>MAX(I235:M235)-MIN(I235:M235)</f>
        <v>0.15000000000000036</v>
      </c>
      <c r="W235" s="116" t="str">
        <f t="shared" ref="W235" si="83">IF(V235&gt;0.7,"Y","N")</f>
        <v>N</v>
      </c>
      <c r="X235" s="185"/>
    </row>
    <row r="236" spans="1:24" s="146" customFormat="1">
      <c r="A236" s="230"/>
      <c r="B236" s="231"/>
      <c r="C236" s="231"/>
      <c r="D236" s="231"/>
      <c r="E236" s="231"/>
      <c r="F236" s="231"/>
      <c r="G236" s="231"/>
      <c r="H236" s="279"/>
      <c r="I236" s="188"/>
      <c r="J236" s="188"/>
      <c r="K236" s="188"/>
      <c r="L236" s="188"/>
      <c r="M236" s="188"/>
      <c r="N236" s="188"/>
      <c r="O236" s="189"/>
      <c r="P236" s="201"/>
      <c r="Q236" s="201"/>
      <c r="R236" s="203"/>
      <c r="S236" s="201"/>
      <c r="T236" s="168"/>
      <c r="U236" s="168"/>
      <c r="V236" s="201"/>
      <c r="W236" s="202"/>
      <c r="X236" s="189"/>
    </row>
    <row r="237" spans="1:24" s="146" customFormat="1">
      <c r="A237" s="230"/>
      <c r="B237" s="231"/>
      <c r="C237" s="231"/>
      <c r="D237" s="231"/>
      <c r="E237" s="231"/>
      <c r="F237" s="231"/>
      <c r="G237" s="231"/>
      <c r="H237" s="279"/>
      <c r="I237" s="188"/>
      <c r="J237" s="188"/>
      <c r="K237" s="188"/>
      <c r="L237" s="188"/>
      <c r="M237" s="188"/>
      <c r="N237" s="188"/>
      <c r="O237" s="189"/>
      <c r="P237" s="201"/>
      <c r="Q237" s="201"/>
      <c r="R237" s="203"/>
      <c r="S237" s="201"/>
      <c r="T237" s="168"/>
      <c r="U237" s="168"/>
      <c r="V237" s="201"/>
      <c r="W237" s="202"/>
      <c r="X237" s="189"/>
    </row>
    <row r="238" spans="1:24" ht="18">
      <c r="A238" s="101" t="s">
        <v>24</v>
      </c>
      <c r="B238" s="213"/>
      <c r="C238" s="95"/>
      <c r="D238" s="96"/>
      <c r="E238" s="96"/>
      <c r="F238" s="102"/>
      <c r="G238" s="97"/>
      <c r="H238" s="269"/>
      <c r="I238" s="76"/>
      <c r="J238" s="76"/>
      <c r="K238" s="76"/>
      <c r="L238" s="76"/>
      <c r="M238" s="76"/>
      <c r="N238" s="76"/>
      <c r="O238" s="77"/>
      <c r="P238" s="98"/>
      <c r="Q238" s="98"/>
      <c r="R238" s="97"/>
      <c r="S238" s="98"/>
      <c r="T238" s="98"/>
      <c r="U238" s="98"/>
      <c r="V238" s="98"/>
      <c r="W238" s="97"/>
      <c r="X238" s="77"/>
    </row>
    <row r="239" spans="1:24" s="146" customFormat="1">
      <c r="A239" s="12" t="s">
        <v>219</v>
      </c>
      <c r="B239" s="70" t="s">
        <v>206</v>
      </c>
      <c r="C239" s="12" t="s">
        <v>2</v>
      </c>
      <c r="D239" s="12" t="s">
        <v>3</v>
      </c>
      <c r="E239" s="12" t="s">
        <v>5</v>
      </c>
      <c r="F239" s="12" t="s">
        <v>4</v>
      </c>
      <c r="G239" s="12" t="s">
        <v>6</v>
      </c>
      <c r="H239" s="270" t="s">
        <v>8</v>
      </c>
      <c r="I239" s="81" t="s">
        <v>15</v>
      </c>
      <c r="J239" s="81" t="s">
        <v>14</v>
      </c>
      <c r="K239" s="81" t="s">
        <v>16</v>
      </c>
      <c r="L239" s="81" t="s">
        <v>17</v>
      </c>
      <c r="M239" s="81" t="s">
        <v>18</v>
      </c>
      <c r="N239" s="81" t="s">
        <v>9</v>
      </c>
      <c r="O239" s="82" t="s">
        <v>10</v>
      </c>
      <c r="P239" s="103" t="s">
        <v>122</v>
      </c>
      <c r="Q239" s="103" t="s">
        <v>122</v>
      </c>
      <c r="R239" s="105" t="s">
        <v>13</v>
      </c>
      <c r="S239" s="103" t="s">
        <v>121</v>
      </c>
      <c r="T239" s="103" t="s">
        <v>229</v>
      </c>
      <c r="U239" s="103" t="s">
        <v>549</v>
      </c>
      <c r="V239" s="103" t="s">
        <v>20</v>
      </c>
      <c r="W239" s="104" t="s">
        <v>19</v>
      </c>
      <c r="X239" s="82" t="s">
        <v>12</v>
      </c>
    </row>
    <row r="240" spans="1:24" s="199" customFormat="1">
      <c r="A240" s="111" t="s">
        <v>221</v>
      </c>
      <c r="C240" s="100"/>
      <c r="D240" s="100"/>
      <c r="E240" s="100"/>
      <c r="F240" s="118"/>
      <c r="G240" s="118"/>
      <c r="H240" s="280"/>
      <c r="I240" s="90"/>
      <c r="J240" s="90"/>
      <c r="K240" s="90"/>
      <c r="L240" s="90"/>
      <c r="M240" s="90"/>
      <c r="N240" s="90"/>
      <c r="O240" s="78"/>
      <c r="P240" s="117"/>
      <c r="Q240" s="117"/>
      <c r="R240" s="118"/>
      <c r="S240" s="117"/>
      <c r="T240" s="117"/>
      <c r="U240" s="117"/>
      <c r="V240" s="118"/>
      <c r="W240" s="78"/>
      <c r="X240" s="247"/>
    </row>
    <row r="241" spans="2:24">
      <c r="T241" s="168"/>
      <c r="U241" s="168"/>
    </row>
    <row r="242" spans="2:24">
      <c r="T242" s="168"/>
      <c r="U242" s="168"/>
    </row>
    <row r="243" spans="2:24" s="147" customFormat="1">
      <c r="B243" s="72"/>
      <c r="C243" s="146"/>
      <c r="D243" s="146"/>
      <c r="E243" s="146"/>
      <c r="F243" s="36"/>
      <c r="G243" s="36"/>
      <c r="H243" s="281"/>
      <c r="I243" s="191"/>
      <c r="J243" s="191"/>
      <c r="K243" s="191"/>
      <c r="L243" s="191"/>
      <c r="M243" s="191"/>
      <c r="N243" s="191"/>
      <c r="O243" s="190"/>
      <c r="P243" s="204"/>
      <c r="Q243" s="204"/>
      <c r="R243" s="204"/>
      <c r="S243" s="204"/>
      <c r="T243" s="117"/>
      <c r="U243" s="117"/>
      <c r="V243" s="204"/>
      <c r="W243" s="190"/>
      <c r="X243" s="190"/>
    </row>
    <row r="244" spans="2:24" s="147" customFormat="1">
      <c r="B244" s="72"/>
      <c r="C244" s="146"/>
      <c r="D244" s="146"/>
      <c r="E244" s="146"/>
      <c r="F244" s="36"/>
      <c r="G244" s="36"/>
      <c r="H244" s="281"/>
      <c r="I244" s="191"/>
      <c r="J244" s="191"/>
      <c r="K244" s="191"/>
      <c r="L244" s="191"/>
      <c r="M244" s="191"/>
      <c r="N244" s="191"/>
      <c r="O244" s="190"/>
      <c r="P244" s="204"/>
      <c r="Q244" s="204"/>
      <c r="R244" s="204"/>
      <c r="S244" s="204"/>
      <c r="T244" s="117"/>
      <c r="U244" s="117"/>
      <c r="V244" s="204"/>
      <c r="W244" s="190"/>
      <c r="X244" s="190"/>
    </row>
    <row r="245" spans="2:24">
      <c r="T245" s="98"/>
      <c r="U245" s="98"/>
    </row>
    <row r="246" spans="2:24">
      <c r="T246" s="122"/>
      <c r="U246" s="122"/>
    </row>
    <row r="247" spans="2:24">
      <c r="T247" s="209"/>
      <c r="U247" s="209"/>
    </row>
    <row r="248" spans="2:24">
      <c r="T248" s="209"/>
      <c r="U248" s="209"/>
    </row>
    <row r="249" spans="2:24">
      <c r="T249" s="209"/>
      <c r="U249" s="209"/>
    </row>
  </sheetData>
  <sortState ref="A219:IW224">
    <sortCondition ref="R219:R224"/>
    <sortCondition ref="S219:S224"/>
    <sortCondition descending="1" ref="T219:T224"/>
    <sortCondition descending="1" ref="U219:U224"/>
  </sortState>
  <phoneticPr fontId="0" type="noConversion"/>
  <pageMargins left="0.24" right="0.2" top="0.2" bottom="0.2" header="0.2" footer="0.2"/>
  <pageSetup scale="80" orientation="landscape" horizontalDpi="1200" verticalDpi="1200" r:id="rId1"/>
  <headerFooter>
    <oddHeader>&amp;R&amp;"Arial,Regular"&amp;10 15th Annual Collegiate Wushu Championships 
Hosted by the University of California, Los Angeles</oddHeader>
    <oddFooter>&amp;C&amp;"Arial,Regular"&amp;10Page &amp;P of &amp;N</oddFooter>
  </headerFooter>
  <rowBreaks count="4" manualBreakCount="4">
    <brk id="50" max="14" man="1"/>
    <brk id="95" max="14" man="1"/>
    <brk id="141" max="14" man="1"/>
    <brk id="187" max="14" man="1"/>
  </rowBreaks>
  <legacyDrawing r:id="rId2"/>
</worksheet>
</file>

<file path=xl/worksheets/sheet3.xml><?xml version="1.0" encoding="utf-8"?>
<worksheet xmlns="http://schemas.openxmlformats.org/spreadsheetml/2006/main" xmlns:r="http://schemas.openxmlformats.org/officeDocument/2006/relationships">
  <dimension ref="A1:X255"/>
  <sheetViews>
    <sheetView zoomScaleNormal="100" zoomScaleSheetLayoutView="80" workbookViewId="0"/>
  </sheetViews>
  <sheetFormatPr defaultRowHeight="12.75" customHeight="1"/>
  <cols>
    <col min="1" max="1" width="6.42578125" style="243" customWidth="1"/>
    <col min="2" max="2" width="15" style="243" bestFit="1" customWidth="1"/>
    <col min="3" max="3" width="11.7109375" style="243" customWidth="1"/>
    <col min="4" max="4" width="11.5703125" style="243" bestFit="1" customWidth="1"/>
    <col min="5" max="5" width="30.7109375" style="243" bestFit="1" customWidth="1"/>
    <col min="6" max="6" width="10.5703125" style="243" bestFit="1" customWidth="1"/>
    <col min="7" max="7" width="6.140625" style="243" bestFit="1" customWidth="1"/>
    <col min="8" max="8" width="5.5703125" style="243" bestFit="1" customWidth="1"/>
    <col min="9" max="13" width="7.5703125" style="243" bestFit="1" customWidth="1"/>
    <col min="14" max="14" width="10.140625" style="243" bestFit="1" customWidth="1"/>
    <col min="15" max="15" width="17.7109375" style="243" bestFit="1" customWidth="1"/>
    <col min="16" max="16" width="11.5703125" style="243" bestFit="1" customWidth="1"/>
    <col min="17" max="17" width="11.42578125" style="243" hidden="1" customWidth="1"/>
    <col min="18" max="18" width="5.7109375" style="243" bestFit="1" customWidth="1"/>
    <col min="19" max="19" width="7.7109375" style="243" bestFit="1" customWidth="1"/>
    <col min="20" max="21" width="7.85546875" style="243" bestFit="1" customWidth="1"/>
    <col min="22" max="22" width="5.5703125" style="243" bestFit="1" customWidth="1"/>
    <col min="23" max="23" width="9.42578125" style="243" bestFit="1" customWidth="1"/>
    <col min="24" max="24" width="18.42578125" style="243" bestFit="1" customWidth="1"/>
    <col min="25" max="16384" width="9.140625" style="243"/>
  </cols>
  <sheetData>
    <row r="1" spans="1:24" ht="26.25">
      <c r="A1" s="242" t="s">
        <v>451</v>
      </c>
    </row>
    <row r="3" spans="1:24" ht="18">
      <c r="A3" s="244" t="s">
        <v>458</v>
      </c>
      <c r="B3" s="213"/>
      <c r="C3" s="213"/>
      <c r="D3" s="96"/>
      <c r="E3" s="96"/>
      <c r="F3" s="102"/>
      <c r="G3" s="97"/>
      <c r="H3" s="76"/>
      <c r="I3" s="76"/>
      <c r="J3" s="76"/>
      <c r="K3" s="76"/>
      <c r="L3" s="76"/>
      <c r="M3" s="76"/>
      <c r="N3" s="76"/>
      <c r="O3" s="183"/>
      <c r="P3" s="98"/>
      <c r="Q3" s="98"/>
      <c r="R3" s="97"/>
      <c r="S3" s="98"/>
      <c r="T3" s="98"/>
      <c r="U3" s="98"/>
      <c r="V3" s="98"/>
      <c r="W3" s="97"/>
      <c r="X3" s="183"/>
    </row>
    <row r="4" spans="1:24" ht="12.75" customHeight="1">
      <c r="A4" s="70" t="s">
        <v>219</v>
      </c>
      <c r="B4" s="70" t="s">
        <v>206</v>
      </c>
      <c r="C4" s="70" t="s">
        <v>2</v>
      </c>
      <c r="D4" s="70" t="s">
        <v>3</v>
      </c>
      <c r="E4" s="70" t="s">
        <v>5</v>
      </c>
      <c r="F4" s="70" t="s">
        <v>4</v>
      </c>
      <c r="G4" s="70" t="s">
        <v>6</v>
      </c>
      <c r="H4" s="186" t="s">
        <v>8</v>
      </c>
      <c r="I4" s="81" t="s">
        <v>15</v>
      </c>
      <c r="J4" s="81" t="s">
        <v>14</v>
      </c>
      <c r="K4" s="81" t="s">
        <v>16</v>
      </c>
      <c r="L4" s="81" t="s">
        <v>17</v>
      </c>
      <c r="M4" s="81" t="s">
        <v>18</v>
      </c>
      <c r="N4" s="81" t="s">
        <v>9</v>
      </c>
      <c r="O4" s="82" t="s">
        <v>10</v>
      </c>
      <c r="P4" s="103" t="s">
        <v>122</v>
      </c>
      <c r="Q4" s="103" t="s">
        <v>122</v>
      </c>
      <c r="R4" s="105" t="s">
        <v>13</v>
      </c>
      <c r="S4" s="103" t="s">
        <v>121</v>
      </c>
      <c r="T4" s="103" t="s">
        <v>229</v>
      </c>
      <c r="U4" s="103" t="s">
        <v>549</v>
      </c>
      <c r="V4" s="103" t="s">
        <v>20</v>
      </c>
      <c r="W4" s="104" t="s">
        <v>19</v>
      </c>
      <c r="X4" s="82" t="s">
        <v>12</v>
      </c>
    </row>
    <row r="5" spans="1:24" ht="12.75" customHeight="1">
      <c r="A5" s="108">
        <v>16</v>
      </c>
      <c r="B5" s="71"/>
      <c r="C5" s="245" t="s">
        <v>198</v>
      </c>
      <c r="D5" s="245" t="s">
        <v>192</v>
      </c>
      <c r="E5" s="245" t="s">
        <v>185</v>
      </c>
      <c r="F5" s="246"/>
      <c r="G5" s="246" t="s">
        <v>124</v>
      </c>
      <c r="H5" s="88" t="s">
        <v>627</v>
      </c>
      <c r="I5" s="88">
        <v>8.35</v>
      </c>
      <c r="J5" s="88">
        <v>8.4</v>
      </c>
      <c r="K5" s="88">
        <v>8.4</v>
      </c>
      <c r="L5" s="88">
        <v>8.3000000000000007</v>
      </c>
      <c r="M5" s="88">
        <v>8.3000000000000007</v>
      </c>
      <c r="N5" s="88"/>
      <c r="O5" s="185"/>
      <c r="P5" s="115">
        <f t="shared" ref="P5:P25" si="0">TRUNC(((SUM(I5:M5)-MAX(I5:M5)-MIN(I5:M5))/3),2)-N5</f>
        <v>8.35</v>
      </c>
      <c r="Q5" s="115">
        <f t="shared" ref="Q5:Q25" si="1">IF(G5&gt;0,P5," ")</f>
        <v>8.35</v>
      </c>
      <c r="R5" s="116">
        <f t="shared" ref="R5:R25" si="2">RANK(P5,$P$5:$P$25,0)</f>
        <v>1</v>
      </c>
      <c r="S5" s="109">
        <f t="shared" ref="S5:S25" si="3">ABS((SUM(MIN(I5:M5),MAX(I5:M5))/2)-((SUM(I5:M5)-MAX(I5:M5)-MIN(I5:M5))/3))</f>
        <v>1.7763568394002505E-15</v>
      </c>
      <c r="T5" s="212">
        <f t="shared" ref="T5:T25" si="4">AVERAGE(MIN(I5:M5),MAX(I5:M5))</f>
        <v>8.3500000000000014</v>
      </c>
      <c r="U5" s="212">
        <f t="shared" ref="U5:U25" si="5">MIN(I5:M5)</f>
        <v>8.3000000000000007</v>
      </c>
      <c r="V5" s="205">
        <f t="shared" ref="V5:V25" si="6">MAX(I5:M5)-MIN(I5:M5)</f>
        <v>9.9999999999999645E-2</v>
      </c>
      <c r="W5" s="116" t="str">
        <f t="shared" ref="W5:W25" si="7">IF(V5&gt;0.7,"Y","N")</f>
        <v>N</v>
      </c>
      <c r="X5" s="185" t="s">
        <v>615</v>
      </c>
    </row>
    <row r="6" spans="1:24" ht="12.75" customHeight="1">
      <c r="A6" s="108">
        <v>17</v>
      </c>
      <c r="B6" s="71"/>
      <c r="C6" s="245" t="s">
        <v>60</v>
      </c>
      <c r="D6" s="245" t="s">
        <v>283</v>
      </c>
      <c r="E6" s="245" t="s">
        <v>179</v>
      </c>
      <c r="F6" s="246"/>
      <c r="G6" s="246" t="s">
        <v>124</v>
      </c>
      <c r="H6" s="246" t="s">
        <v>588</v>
      </c>
      <c r="I6" s="88">
        <v>8.3000000000000007</v>
      </c>
      <c r="J6" s="88">
        <v>8.25</v>
      </c>
      <c r="K6" s="88">
        <v>8.35</v>
      </c>
      <c r="L6" s="88">
        <v>8.35</v>
      </c>
      <c r="M6" s="88">
        <v>8.35</v>
      </c>
      <c r="N6" s="88"/>
      <c r="O6" s="185"/>
      <c r="P6" s="115">
        <f t="shared" si="0"/>
        <v>8.33</v>
      </c>
      <c r="Q6" s="115">
        <f t="shared" si="1"/>
        <v>8.33</v>
      </c>
      <c r="R6" s="116">
        <f t="shared" si="2"/>
        <v>2</v>
      </c>
      <c r="S6" s="109">
        <f t="shared" si="3"/>
        <v>3.3333333333333215E-2</v>
      </c>
      <c r="T6" s="212">
        <f t="shared" si="4"/>
        <v>8.3000000000000007</v>
      </c>
      <c r="U6" s="212">
        <f t="shared" si="5"/>
        <v>8.25</v>
      </c>
      <c r="V6" s="205">
        <f t="shared" si="6"/>
        <v>9.9999999999999645E-2</v>
      </c>
      <c r="W6" s="116" t="str">
        <f t="shared" si="7"/>
        <v>N</v>
      </c>
      <c r="X6" s="185" t="s">
        <v>731</v>
      </c>
    </row>
    <row r="7" spans="1:24" ht="12.75" customHeight="1">
      <c r="A7" s="108">
        <v>13</v>
      </c>
      <c r="B7" s="71"/>
      <c r="C7" s="245" t="s">
        <v>461</v>
      </c>
      <c r="D7" s="245" t="s">
        <v>36</v>
      </c>
      <c r="E7" s="245" t="s">
        <v>421</v>
      </c>
      <c r="F7" s="246"/>
      <c r="G7" s="246"/>
      <c r="H7" s="246" t="s">
        <v>602</v>
      </c>
      <c r="I7" s="88">
        <v>8.3000000000000007</v>
      </c>
      <c r="J7" s="88">
        <v>8.35</v>
      </c>
      <c r="K7" s="88">
        <v>8.35</v>
      </c>
      <c r="L7" s="88">
        <v>8.35</v>
      </c>
      <c r="M7" s="88">
        <v>8.1999999999999993</v>
      </c>
      <c r="N7" s="88"/>
      <c r="O7" s="185"/>
      <c r="P7" s="115">
        <f t="shared" si="0"/>
        <v>8.33</v>
      </c>
      <c r="Q7" s="115" t="str">
        <f t="shared" si="1"/>
        <v xml:space="preserve"> </v>
      </c>
      <c r="R7" s="116">
        <f t="shared" si="2"/>
        <v>2</v>
      </c>
      <c r="S7" s="109">
        <f t="shared" si="3"/>
        <v>5.833333333333357E-2</v>
      </c>
      <c r="T7" s="212">
        <f t="shared" si="4"/>
        <v>8.2749999999999986</v>
      </c>
      <c r="U7" s="212">
        <f t="shared" si="5"/>
        <v>8.1999999999999993</v>
      </c>
      <c r="V7" s="205">
        <f t="shared" si="6"/>
        <v>0.15000000000000036</v>
      </c>
      <c r="W7" s="116" t="str">
        <f t="shared" si="7"/>
        <v>N</v>
      </c>
      <c r="X7" s="185" t="s">
        <v>617</v>
      </c>
    </row>
    <row r="8" spans="1:24" ht="12.75" customHeight="1">
      <c r="A8" s="108">
        <v>18</v>
      </c>
      <c r="B8" s="71"/>
      <c r="C8" s="245" t="s">
        <v>84</v>
      </c>
      <c r="D8" s="245" t="s">
        <v>85</v>
      </c>
      <c r="E8" s="245" t="s">
        <v>46</v>
      </c>
      <c r="F8" s="246"/>
      <c r="G8" s="246" t="s">
        <v>124</v>
      </c>
      <c r="H8" s="88" t="s">
        <v>628</v>
      </c>
      <c r="I8" s="88">
        <v>8.1999999999999993</v>
      </c>
      <c r="J8" s="88">
        <v>8.1999999999999993</v>
      </c>
      <c r="K8" s="88">
        <v>8.3000000000000007</v>
      </c>
      <c r="L8" s="88">
        <v>8.3000000000000007</v>
      </c>
      <c r="M8" s="88">
        <v>8.25</v>
      </c>
      <c r="N8" s="88"/>
      <c r="O8" s="185"/>
      <c r="P8" s="115">
        <f t="shared" si="0"/>
        <v>8.25</v>
      </c>
      <c r="Q8" s="115">
        <f t="shared" si="1"/>
        <v>8.25</v>
      </c>
      <c r="R8" s="116">
        <f t="shared" si="2"/>
        <v>4</v>
      </c>
      <c r="S8" s="109">
        <f t="shared" si="3"/>
        <v>1.7763568394002505E-15</v>
      </c>
      <c r="T8" s="212">
        <f t="shared" si="4"/>
        <v>8.25</v>
      </c>
      <c r="U8" s="212">
        <f t="shared" si="5"/>
        <v>8.1999999999999993</v>
      </c>
      <c r="V8" s="205">
        <f t="shared" si="6"/>
        <v>0.10000000000000142</v>
      </c>
      <c r="W8" s="116" t="str">
        <f t="shared" si="7"/>
        <v>N</v>
      </c>
      <c r="X8" s="185"/>
    </row>
    <row r="9" spans="1:24" ht="12.75" customHeight="1">
      <c r="A9" s="108">
        <v>14</v>
      </c>
      <c r="B9" s="71"/>
      <c r="C9" s="245" t="s">
        <v>462</v>
      </c>
      <c r="D9" s="245" t="s">
        <v>463</v>
      </c>
      <c r="E9" s="245" t="s">
        <v>186</v>
      </c>
      <c r="F9" s="246"/>
      <c r="G9" s="246"/>
      <c r="H9" s="246" t="s">
        <v>627</v>
      </c>
      <c r="I9" s="88">
        <v>8.1999999999999993</v>
      </c>
      <c r="J9" s="88">
        <v>8.1</v>
      </c>
      <c r="K9" s="88">
        <v>8.3000000000000007</v>
      </c>
      <c r="L9" s="88">
        <v>8.3000000000000007</v>
      </c>
      <c r="M9" s="88">
        <v>8.15</v>
      </c>
      <c r="N9" s="88"/>
      <c r="O9" s="185"/>
      <c r="P9" s="115">
        <f t="shared" si="0"/>
        <v>8.2100000000000009</v>
      </c>
      <c r="Q9" s="115" t="str">
        <f t="shared" si="1"/>
        <v xml:space="preserve"> </v>
      </c>
      <c r="R9" s="116">
        <f t="shared" si="2"/>
        <v>5</v>
      </c>
      <c r="S9" s="109">
        <f t="shared" si="3"/>
        <v>1.6666666666667496E-2</v>
      </c>
      <c r="T9" s="212">
        <f t="shared" si="4"/>
        <v>8.1999999999999993</v>
      </c>
      <c r="U9" s="212">
        <f t="shared" si="5"/>
        <v>8.1</v>
      </c>
      <c r="V9" s="205">
        <f t="shared" si="6"/>
        <v>0.20000000000000107</v>
      </c>
      <c r="W9" s="116" t="str">
        <f t="shared" si="7"/>
        <v>N</v>
      </c>
      <c r="X9" s="185"/>
    </row>
    <row r="10" spans="1:24" ht="12.75" customHeight="1">
      <c r="A10" s="108">
        <v>9</v>
      </c>
      <c r="B10" s="71"/>
      <c r="C10" s="245" t="s">
        <v>322</v>
      </c>
      <c r="D10" s="245" t="s">
        <v>188</v>
      </c>
      <c r="E10" s="245" t="s">
        <v>185</v>
      </c>
      <c r="F10" s="246"/>
      <c r="G10" s="246" t="s">
        <v>124</v>
      </c>
      <c r="H10" s="88" t="s">
        <v>588</v>
      </c>
      <c r="I10" s="88">
        <v>8.0500000000000007</v>
      </c>
      <c r="J10" s="88">
        <v>8.15</v>
      </c>
      <c r="K10" s="88">
        <v>8.35</v>
      </c>
      <c r="L10" s="88">
        <v>8.3000000000000007</v>
      </c>
      <c r="M10" s="88">
        <v>7.9</v>
      </c>
      <c r="N10" s="88"/>
      <c r="O10" s="185"/>
      <c r="P10" s="115">
        <f t="shared" si="0"/>
        <v>8.16</v>
      </c>
      <c r="Q10" s="115">
        <f t="shared" si="1"/>
        <v>8.16</v>
      </c>
      <c r="R10" s="116">
        <f t="shared" si="2"/>
        <v>6</v>
      </c>
      <c r="S10" s="109">
        <f t="shared" si="3"/>
        <v>4.1666666666669627E-2</v>
      </c>
      <c r="T10" s="212">
        <f t="shared" si="4"/>
        <v>8.125</v>
      </c>
      <c r="U10" s="212">
        <f t="shared" si="5"/>
        <v>7.9</v>
      </c>
      <c r="V10" s="205">
        <f t="shared" si="6"/>
        <v>0.44999999999999929</v>
      </c>
      <c r="W10" s="116" t="str">
        <f t="shared" si="7"/>
        <v>N</v>
      </c>
      <c r="X10" s="185"/>
    </row>
    <row r="11" spans="1:24" ht="12.75" customHeight="1">
      <c r="A11" s="108">
        <v>5</v>
      </c>
      <c r="B11" s="71"/>
      <c r="C11" s="245" t="s">
        <v>465</v>
      </c>
      <c r="D11" s="245" t="s">
        <v>466</v>
      </c>
      <c r="E11" s="245" t="s">
        <v>178</v>
      </c>
      <c r="F11" s="246"/>
      <c r="G11" s="246"/>
      <c r="H11" s="88" t="s">
        <v>603</v>
      </c>
      <c r="I11" s="88">
        <v>8.15</v>
      </c>
      <c r="J11" s="88">
        <v>8.1</v>
      </c>
      <c r="K11" s="88">
        <v>8.25</v>
      </c>
      <c r="L11" s="88">
        <v>8.25</v>
      </c>
      <c r="M11" s="88">
        <v>7.8</v>
      </c>
      <c r="N11" s="88"/>
      <c r="O11" s="185"/>
      <c r="P11" s="115">
        <f t="shared" si="0"/>
        <v>8.16</v>
      </c>
      <c r="Q11" s="115" t="str">
        <f t="shared" si="1"/>
        <v xml:space="preserve"> </v>
      </c>
      <c r="R11" s="116">
        <f t="shared" si="2"/>
        <v>6</v>
      </c>
      <c r="S11" s="109">
        <f t="shared" si="3"/>
        <v>0.14166666666666572</v>
      </c>
      <c r="T11" s="212">
        <f t="shared" si="4"/>
        <v>8.0250000000000004</v>
      </c>
      <c r="U11" s="212">
        <f t="shared" si="5"/>
        <v>7.8</v>
      </c>
      <c r="V11" s="205">
        <f t="shared" si="6"/>
        <v>0.45000000000000018</v>
      </c>
      <c r="W11" s="116" t="str">
        <f t="shared" si="7"/>
        <v>N</v>
      </c>
      <c r="X11" s="185"/>
    </row>
    <row r="12" spans="1:24" ht="12.75" customHeight="1">
      <c r="A12" s="108">
        <v>7</v>
      </c>
      <c r="B12" s="71"/>
      <c r="C12" s="245" t="s">
        <v>456</v>
      </c>
      <c r="D12" s="245" t="s">
        <v>457</v>
      </c>
      <c r="E12" s="245" t="s">
        <v>459</v>
      </c>
      <c r="F12" s="246"/>
      <c r="G12" s="246"/>
      <c r="H12" s="88" t="s">
        <v>589</v>
      </c>
      <c r="I12" s="88">
        <v>8.1</v>
      </c>
      <c r="J12" s="88">
        <v>8.15</v>
      </c>
      <c r="K12" s="88">
        <v>8.3000000000000007</v>
      </c>
      <c r="L12" s="88">
        <v>8.1999999999999993</v>
      </c>
      <c r="M12" s="88">
        <v>8</v>
      </c>
      <c r="N12" s="88"/>
      <c r="O12" s="185"/>
      <c r="P12" s="115">
        <f t="shared" si="0"/>
        <v>8.15</v>
      </c>
      <c r="Q12" s="115" t="str">
        <f t="shared" si="1"/>
        <v xml:space="preserve"> </v>
      </c>
      <c r="R12" s="116">
        <f t="shared" si="2"/>
        <v>8</v>
      </c>
      <c r="S12" s="109">
        <f t="shared" si="3"/>
        <v>0</v>
      </c>
      <c r="T12" s="212">
        <f t="shared" si="4"/>
        <v>8.15</v>
      </c>
      <c r="U12" s="212">
        <f t="shared" si="5"/>
        <v>8</v>
      </c>
      <c r="V12" s="205">
        <f t="shared" si="6"/>
        <v>0.30000000000000071</v>
      </c>
      <c r="W12" s="116" t="str">
        <f t="shared" si="7"/>
        <v>N</v>
      </c>
      <c r="X12" s="185"/>
    </row>
    <row r="13" spans="1:24" ht="12.75" customHeight="1">
      <c r="A13" s="108">
        <v>11</v>
      </c>
      <c r="B13" s="71"/>
      <c r="C13" s="245" t="s">
        <v>315</v>
      </c>
      <c r="D13" s="245" t="s">
        <v>316</v>
      </c>
      <c r="E13" s="245" t="s">
        <v>80</v>
      </c>
      <c r="F13" s="246"/>
      <c r="G13" s="246" t="s">
        <v>125</v>
      </c>
      <c r="H13" s="246" t="s">
        <v>611</v>
      </c>
      <c r="I13" s="88">
        <v>8.1</v>
      </c>
      <c r="J13" s="88">
        <v>8.1</v>
      </c>
      <c r="K13" s="88">
        <v>8.35</v>
      </c>
      <c r="L13" s="88">
        <v>8.1999999999999993</v>
      </c>
      <c r="M13" s="88">
        <v>8.1</v>
      </c>
      <c r="N13" s="88"/>
      <c r="O13" s="185"/>
      <c r="P13" s="115">
        <f t="shared" si="0"/>
        <v>8.1300000000000008</v>
      </c>
      <c r="Q13" s="115">
        <f t="shared" si="1"/>
        <v>8.1300000000000008</v>
      </c>
      <c r="R13" s="116">
        <f t="shared" si="2"/>
        <v>9</v>
      </c>
      <c r="S13" s="109">
        <f t="shared" si="3"/>
        <v>9.1666666666666785E-2</v>
      </c>
      <c r="T13" s="212">
        <f t="shared" si="4"/>
        <v>8.2249999999999996</v>
      </c>
      <c r="U13" s="212">
        <f t="shared" si="5"/>
        <v>8.1</v>
      </c>
      <c r="V13" s="205">
        <f t="shared" si="6"/>
        <v>0.25</v>
      </c>
      <c r="W13" s="116" t="str">
        <f t="shared" si="7"/>
        <v>N</v>
      </c>
      <c r="X13" s="185"/>
    </row>
    <row r="14" spans="1:24" ht="12.75" customHeight="1">
      <c r="A14" s="108">
        <v>4</v>
      </c>
      <c r="B14" s="71"/>
      <c r="C14" s="245" t="s">
        <v>322</v>
      </c>
      <c r="D14" s="245" t="s">
        <v>460</v>
      </c>
      <c r="E14" s="245" t="s">
        <v>26</v>
      </c>
      <c r="F14" s="246"/>
      <c r="G14" s="246"/>
      <c r="H14" s="88" t="s">
        <v>625</v>
      </c>
      <c r="I14" s="88">
        <v>8</v>
      </c>
      <c r="J14" s="88">
        <v>8.1999999999999993</v>
      </c>
      <c r="K14" s="88">
        <v>8.3000000000000007</v>
      </c>
      <c r="L14" s="88">
        <v>8.1999999999999993</v>
      </c>
      <c r="M14" s="88">
        <v>7.75</v>
      </c>
      <c r="N14" s="88"/>
      <c r="O14" s="185"/>
      <c r="P14" s="115">
        <f t="shared" si="0"/>
        <v>8.1300000000000008</v>
      </c>
      <c r="Q14" s="115" t="str">
        <f t="shared" si="1"/>
        <v xml:space="preserve"> </v>
      </c>
      <c r="R14" s="116">
        <f t="shared" si="2"/>
        <v>9</v>
      </c>
      <c r="S14" s="109">
        <f t="shared" si="3"/>
        <v>0.10833333333333428</v>
      </c>
      <c r="T14" s="212">
        <f t="shared" si="4"/>
        <v>8.0250000000000004</v>
      </c>
      <c r="U14" s="212">
        <f t="shared" si="5"/>
        <v>7.75</v>
      </c>
      <c r="V14" s="205">
        <f t="shared" si="6"/>
        <v>0.55000000000000071</v>
      </c>
      <c r="W14" s="116" t="str">
        <f t="shared" si="7"/>
        <v>N</v>
      </c>
      <c r="X14" s="185"/>
    </row>
    <row r="15" spans="1:24" ht="12.75" customHeight="1">
      <c r="A15" s="108">
        <v>10</v>
      </c>
      <c r="B15" s="71"/>
      <c r="C15" s="245" t="s">
        <v>200</v>
      </c>
      <c r="D15" s="245" t="s">
        <v>267</v>
      </c>
      <c r="E15" s="245" t="s">
        <v>178</v>
      </c>
      <c r="F15" s="246"/>
      <c r="G15" s="246"/>
      <c r="H15" s="246" t="s">
        <v>609</v>
      </c>
      <c r="I15" s="88">
        <v>7.8</v>
      </c>
      <c r="J15" s="88">
        <v>8</v>
      </c>
      <c r="K15" s="88">
        <v>8.25</v>
      </c>
      <c r="L15" s="88">
        <v>8.1</v>
      </c>
      <c r="M15" s="88">
        <v>8</v>
      </c>
      <c r="N15" s="88"/>
      <c r="O15" s="185"/>
      <c r="P15" s="115">
        <f t="shared" si="0"/>
        <v>8.0299999999999994</v>
      </c>
      <c r="Q15" s="115" t="str">
        <f t="shared" si="1"/>
        <v xml:space="preserve"> </v>
      </c>
      <c r="R15" s="116">
        <f t="shared" si="2"/>
        <v>11</v>
      </c>
      <c r="S15" s="109">
        <f t="shared" si="3"/>
        <v>8.3333333333328596E-3</v>
      </c>
      <c r="T15" s="212">
        <f t="shared" si="4"/>
        <v>8.0250000000000004</v>
      </c>
      <c r="U15" s="212">
        <f t="shared" si="5"/>
        <v>7.8</v>
      </c>
      <c r="V15" s="205">
        <f t="shared" si="6"/>
        <v>0.45000000000000018</v>
      </c>
      <c r="W15" s="116" t="str">
        <f t="shared" si="7"/>
        <v>N</v>
      </c>
      <c r="X15" s="185"/>
    </row>
    <row r="16" spans="1:24" ht="12.75" customHeight="1">
      <c r="A16" s="108">
        <v>19</v>
      </c>
      <c r="B16" s="71"/>
      <c r="C16" s="245" t="s">
        <v>87</v>
      </c>
      <c r="D16" s="245" t="s">
        <v>88</v>
      </c>
      <c r="E16" s="245" t="s">
        <v>186</v>
      </c>
      <c r="F16" s="246"/>
      <c r="G16" s="246"/>
      <c r="H16" s="88" t="s">
        <v>629</v>
      </c>
      <c r="I16" s="88">
        <v>7.95</v>
      </c>
      <c r="J16" s="88">
        <v>8</v>
      </c>
      <c r="K16" s="88">
        <v>8.1</v>
      </c>
      <c r="L16" s="88">
        <v>8</v>
      </c>
      <c r="M16" s="88">
        <v>8.15</v>
      </c>
      <c r="N16" s="88"/>
      <c r="O16" s="185"/>
      <c r="P16" s="115">
        <f t="shared" si="0"/>
        <v>8.0299999999999994</v>
      </c>
      <c r="Q16" s="115" t="str">
        <f t="shared" si="1"/>
        <v xml:space="preserve"> </v>
      </c>
      <c r="R16" s="116">
        <f t="shared" si="2"/>
        <v>11</v>
      </c>
      <c r="S16" s="109">
        <f t="shared" si="3"/>
        <v>1.6666666666667496E-2</v>
      </c>
      <c r="T16" s="212">
        <f t="shared" si="4"/>
        <v>8.0500000000000007</v>
      </c>
      <c r="U16" s="212">
        <f t="shared" si="5"/>
        <v>7.95</v>
      </c>
      <c r="V16" s="205">
        <f t="shared" si="6"/>
        <v>0.20000000000000018</v>
      </c>
      <c r="W16" s="116" t="str">
        <f t="shared" si="7"/>
        <v>N</v>
      </c>
      <c r="X16" s="185"/>
    </row>
    <row r="17" spans="1:24" ht="12.75" customHeight="1">
      <c r="A17" s="108">
        <v>8</v>
      </c>
      <c r="B17" s="71"/>
      <c r="C17" s="245" t="s">
        <v>452</v>
      </c>
      <c r="D17" s="245" t="s">
        <v>453</v>
      </c>
      <c r="E17" s="245" t="s">
        <v>438</v>
      </c>
      <c r="F17" s="246"/>
      <c r="G17" s="246"/>
      <c r="H17" s="88" t="s">
        <v>626</v>
      </c>
      <c r="I17" s="88">
        <v>7.75</v>
      </c>
      <c r="J17" s="88">
        <v>7.8</v>
      </c>
      <c r="K17" s="88">
        <v>8.0500000000000007</v>
      </c>
      <c r="L17" s="88">
        <v>8</v>
      </c>
      <c r="M17" s="88">
        <v>7.7</v>
      </c>
      <c r="N17" s="88"/>
      <c r="O17" s="185"/>
      <c r="P17" s="115">
        <f t="shared" si="0"/>
        <v>7.85</v>
      </c>
      <c r="Q17" s="115" t="str">
        <f t="shared" si="1"/>
        <v xml:space="preserve"> </v>
      </c>
      <c r="R17" s="116">
        <f t="shared" si="2"/>
        <v>13</v>
      </c>
      <c r="S17" s="109">
        <f t="shared" si="3"/>
        <v>2.4999999999998579E-2</v>
      </c>
      <c r="T17" s="212">
        <f t="shared" si="4"/>
        <v>7.875</v>
      </c>
      <c r="U17" s="212">
        <f t="shared" si="5"/>
        <v>7.7</v>
      </c>
      <c r="V17" s="205">
        <f t="shared" si="6"/>
        <v>0.35000000000000053</v>
      </c>
      <c r="W17" s="116" t="str">
        <f t="shared" si="7"/>
        <v>N</v>
      </c>
      <c r="X17" s="185"/>
    </row>
    <row r="18" spans="1:24" ht="12.75" customHeight="1">
      <c r="A18" s="108">
        <v>12</v>
      </c>
      <c r="B18" s="71"/>
      <c r="C18" s="245" t="s">
        <v>454</v>
      </c>
      <c r="D18" s="245" t="s">
        <v>455</v>
      </c>
      <c r="E18" s="245" t="s">
        <v>80</v>
      </c>
      <c r="F18" s="246"/>
      <c r="G18" s="246"/>
      <c r="H18" s="88" t="s">
        <v>607</v>
      </c>
      <c r="I18" s="88">
        <v>7.8</v>
      </c>
      <c r="J18" s="88">
        <v>7.85</v>
      </c>
      <c r="K18" s="88">
        <v>7.75</v>
      </c>
      <c r="L18" s="88">
        <v>7.8</v>
      </c>
      <c r="M18" s="88">
        <v>7.85</v>
      </c>
      <c r="N18" s="88"/>
      <c r="O18" s="185"/>
      <c r="P18" s="115">
        <f t="shared" si="0"/>
        <v>7.81</v>
      </c>
      <c r="Q18" s="115" t="str">
        <f t="shared" si="1"/>
        <v xml:space="preserve"> </v>
      </c>
      <c r="R18" s="116">
        <f t="shared" si="2"/>
        <v>14</v>
      </c>
      <c r="S18" s="109">
        <f t="shared" si="3"/>
        <v>1.6666666666665719E-2</v>
      </c>
      <c r="T18" s="212">
        <f t="shared" si="4"/>
        <v>7.8</v>
      </c>
      <c r="U18" s="212">
        <f t="shared" si="5"/>
        <v>7.75</v>
      </c>
      <c r="V18" s="205">
        <f t="shared" si="6"/>
        <v>9.9999999999999645E-2</v>
      </c>
      <c r="W18" s="116" t="str">
        <f t="shared" si="7"/>
        <v>N</v>
      </c>
      <c r="X18" s="185"/>
    </row>
    <row r="19" spans="1:24" ht="12.75" customHeight="1">
      <c r="A19" s="108">
        <v>15</v>
      </c>
      <c r="B19" s="71"/>
      <c r="C19" s="245" t="s">
        <v>476</v>
      </c>
      <c r="D19" s="245" t="s">
        <v>41</v>
      </c>
      <c r="E19" s="245" t="s">
        <v>254</v>
      </c>
      <c r="F19" s="246"/>
      <c r="G19" s="246"/>
      <c r="H19" s="246" t="s">
        <v>587</v>
      </c>
      <c r="I19" s="88">
        <v>7.7</v>
      </c>
      <c r="J19" s="88">
        <v>7.8</v>
      </c>
      <c r="K19" s="88">
        <v>7.85</v>
      </c>
      <c r="L19" s="88">
        <v>7.8</v>
      </c>
      <c r="M19" s="88">
        <v>7.75</v>
      </c>
      <c r="N19" s="88"/>
      <c r="O19" s="185"/>
      <c r="P19" s="115">
        <f t="shared" si="0"/>
        <v>7.78</v>
      </c>
      <c r="Q19" s="115" t="str">
        <f t="shared" si="1"/>
        <v xml:space="preserve"> </v>
      </c>
      <c r="R19" s="116">
        <f t="shared" si="2"/>
        <v>15</v>
      </c>
      <c r="S19" s="109">
        <f t="shared" si="3"/>
        <v>8.333333333334636E-3</v>
      </c>
      <c r="T19" s="212">
        <f t="shared" si="4"/>
        <v>7.7750000000000004</v>
      </c>
      <c r="U19" s="212">
        <f t="shared" si="5"/>
        <v>7.7</v>
      </c>
      <c r="V19" s="205">
        <f t="shared" si="6"/>
        <v>0.14999999999999947</v>
      </c>
      <c r="W19" s="116" t="str">
        <f t="shared" si="7"/>
        <v>N</v>
      </c>
      <c r="X19" s="185"/>
    </row>
    <row r="20" spans="1:24" ht="12.75" customHeight="1">
      <c r="A20" s="108">
        <v>21</v>
      </c>
      <c r="B20" s="71"/>
      <c r="C20" s="245" t="s">
        <v>469</v>
      </c>
      <c r="D20" s="245" t="s">
        <v>342</v>
      </c>
      <c r="E20" s="245" t="s">
        <v>80</v>
      </c>
      <c r="F20" s="246"/>
      <c r="G20" s="246"/>
      <c r="H20" s="246" t="s">
        <v>594</v>
      </c>
      <c r="I20" s="88">
        <v>7.85</v>
      </c>
      <c r="J20" s="88">
        <v>7.85</v>
      </c>
      <c r="K20" s="88">
        <v>7.95</v>
      </c>
      <c r="L20" s="88">
        <v>7.85</v>
      </c>
      <c r="M20" s="88">
        <v>7.95</v>
      </c>
      <c r="N20" s="88">
        <v>0.1</v>
      </c>
      <c r="O20" s="185" t="s">
        <v>630</v>
      </c>
      <c r="P20" s="115">
        <f t="shared" si="0"/>
        <v>7.78</v>
      </c>
      <c r="Q20" s="115" t="str">
        <f t="shared" si="1"/>
        <v xml:space="preserve"> </v>
      </c>
      <c r="R20" s="116">
        <f t="shared" si="2"/>
        <v>15</v>
      </c>
      <c r="S20" s="109">
        <f t="shared" si="3"/>
        <v>1.6666666666664831E-2</v>
      </c>
      <c r="T20" s="212">
        <f t="shared" si="4"/>
        <v>7.9</v>
      </c>
      <c r="U20" s="212">
        <f t="shared" si="5"/>
        <v>7.85</v>
      </c>
      <c r="V20" s="205">
        <f t="shared" si="6"/>
        <v>0.10000000000000053</v>
      </c>
      <c r="W20" s="116" t="str">
        <f t="shared" si="7"/>
        <v>N</v>
      </c>
      <c r="X20" s="185"/>
    </row>
    <row r="21" spans="1:24" ht="12.75" customHeight="1">
      <c r="A21" s="108">
        <v>6</v>
      </c>
      <c r="B21" s="71"/>
      <c r="C21" s="245" t="s">
        <v>200</v>
      </c>
      <c r="D21" s="245" t="s">
        <v>464</v>
      </c>
      <c r="E21" s="245" t="s">
        <v>46</v>
      </c>
      <c r="F21" s="246"/>
      <c r="G21" s="246"/>
      <c r="H21" s="88" t="s">
        <v>591</v>
      </c>
      <c r="I21" s="88">
        <v>7.6</v>
      </c>
      <c r="J21" s="88">
        <v>7.8</v>
      </c>
      <c r="K21" s="88">
        <v>7.8</v>
      </c>
      <c r="L21" s="88">
        <v>7.9</v>
      </c>
      <c r="M21" s="88">
        <v>7.6</v>
      </c>
      <c r="N21" s="88"/>
      <c r="O21" s="185"/>
      <c r="P21" s="115">
        <f t="shared" si="0"/>
        <v>7.73</v>
      </c>
      <c r="Q21" s="115" t="str">
        <f t="shared" si="1"/>
        <v xml:space="preserve"> </v>
      </c>
      <c r="R21" s="116">
        <f t="shared" si="2"/>
        <v>17</v>
      </c>
      <c r="S21" s="109">
        <f t="shared" si="3"/>
        <v>1.6666666666665719E-2</v>
      </c>
      <c r="T21" s="212">
        <f t="shared" si="4"/>
        <v>7.75</v>
      </c>
      <c r="U21" s="212">
        <f t="shared" si="5"/>
        <v>7.6</v>
      </c>
      <c r="V21" s="205">
        <f t="shared" si="6"/>
        <v>0.30000000000000071</v>
      </c>
      <c r="W21" s="116" t="str">
        <f t="shared" si="7"/>
        <v>N</v>
      </c>
      <c r="X21" s="185"/>
    </row>
    <row r="22" spans="1:24" ht="12.75" customHeight="1">
      <c r="A22" s="108">
        <v>2</v>
      </c>
      <c r="B22" s="71"/>
      <c r="C22" s="245" t="s">
        <v>54</v>
      </c>
      <c r="D22" s="245" t="s">
        <v>159</v>
      </c>
      <c r="E22" s="245" t="s">
        <v>179</v>
      </c>
      <c r="F22" s="246"/>
      <c r="G22" s="246"/>
      <c r="H22" s="88" t="s">
        <v>594</v>
      </c>
      <c r="I22" s="88">
        <v>7.8</v>
      </c>
      <c r="J22" s="88">
        <v>7.7</v>
      </c>
      <c r="K22" s="88">
        <v>7.7</v>
      </c>
      <c r="L22" s="88">
        <v>7.7</v>
      </c>
      <c r="M22" s="88">
        <v>7.7</v>
      </c>
      <c r="N22" s="88"/>
      <c r="O22" s="185"/>
      <c r="P22" s="115">
        <f t="shared" si="0"/>
        <v>7.7</v>
      </c>
      <c r="Q22" s="115" t="str">
        <f t="shared" si="1"/>
        <v xml:space="preserve"> </v>
      </c>
      <c r="R22" s="116">
        <f t="shared" si="2"/>
        <v>18</v>
      </c>
      <c r="S22" s="109">
        <f t="shared" si="3"/>
        <v>4.9999999999999822E-2</v>
      </c>
      <c r="T22" s="212">
        <f t="shared" si="4"/>
        <v>7.75</v>
      </c>
      <c r="U22" s="212">
        <f t="shared" si="5"/>
        <v>7.7</v>
      </c>
      <c r="V22" s="205">
        <f t="shared" si="6"/>
        <v>9.9999999999999645E-2</v>
      </c>
      <c r="W22" s="116" t="str">
        <f t="shared" si="7"/>
        <v>N</v>
      </c>
      <c r="X22" s="185"/>
    </row>
    <row r="23" spans="1:24" ht="12.75" customHeight="1">
      <c r="A23" s="108">
        <v>20</v>
      </c>
      <c r="B23" s="71"/>
      <c r="C23" s="245" t="s">
        <v>474</v>
      </c>
      <c r="D23" s="245" t="s">
        <v>475</v>
      </c>
      <c r="E23" s="245" t="s">
        <v>254</v>
      </c>
      <c r="F23" s="246"/>
      <c r="G23" s="246"/>
      <c r="H23" s="246" t="s">
        <v>587</v>
      </c>
      <c r="I23" s="88">
        <v>7.65</v>
      </c>
      <c r="J23" s="88">
        <v>7.7</v>
      </c>
      <c r="K23" s="88">
        <v>7.7</v>
      </c>
      <c r="L23" s="88">
        <v>7.7</v>
      </c>
      <c r="M23" s="88">
        <v>7.65</v>
      </c>
      <c r="N23" s="88"/>
      <c r="O23" s="185"/>
      <c r="P23" s="115">
        <f t="shared" si="0"/>
        <v>7.68</v>
      </c>
      <c r="Q23" s="115" t="str">
        <f t="shared" si="1"/>
        <v xml:space="preserve"> </v>
      </c>
      <c r="R23" s="116">
        <f t="shared" si="2"/>
        <v>19</v>
      </c>
      <c r="S23" s="109">
        <f t="shared" si="3"/>
        <v>8.3333333333319715E-3</v>
      </c>
      <c r="T23" s="212">
        <f t="shared" si="4"/>
        <v>7.6750000000000007</v>
      </c>
      <c r="U23" s="212">
        <f t="shared" si="5"/>
        <v>7.65</v>
      </c>
      <c r="V23" s="205">
        <f t="shared" si="6"/>
        <v>4.9999999999999822E-2</v>
      </c>
      <c r="W23" s="116" t="str">
        <f t="shared" si="7"/>
        <v>N</v>
      </c>
      <c r="X23" s="185"/>
    </row>
    <row r="24" spans="1:24" ht="12.75" customHeight="1">
      <c r="A24" s="108">
        <v>3</v>
      </c>
      <c r="B24" s="71"/>
      <c r="C24" s="245" t="s">
        <v>472</v>
      </c>
      <c r="D24" s="245" t="s">
        <v>473</v>
      </c>
      <c r="E24" s="245" t="s">
        <v>254</v>
      </c>
      <c r="F24" s="246"/>
      <c r="G24" s="246"/>
      <c r="H24" s="88" t="s">
        <v>588</v>
      </c>
      <c r="I24" s="88">
        <v>7.85</v>
      </c>
      <c r="J24" s="88">
        <v>7.75</v>
      </c>
      <c r="K24" s="88">
        <v>7.75</v>
      </c>
      <c r="L24" s="88">
        <v>7.75</v>
      </c>
      <c r="M24" s="88">
        <v>7.75</v>
      </c>
      <c r="N24" s="88">
        <v>0.2</v>
      </c>
      <c r="O24" s="185" t="s">
        <v>624</v>
      </c>
      <c r="P24" s="115">
        <f t="shared" si="0"/>
        <v>7.55</v>
      </c>
      <c r="Q24" s="115" t="str">
        <f t="shared" si="1"/>
        <v xml:space="preserve"> </v>
      </c>
      <c r="R24" s="116">
        <f t="shared" si="2"/>
        <v>20</v>
      </c>
      <c r="S24" s="109">
        <f t="shared" si="3"/>
        <v>4.9999999999999822E-2</v>
      </c>
      <c r="T24" s="212">
        <f t="shared" si="4"/>
        <v>7.8</v>
      </c>
      <c r="U24" s="212">
        <f t="shared" si="5"/>
        <v>7.75</v>
      </c>
      <c r="V24" s="205">
        <f t="shared" si="6"/>
        <v>9.9999999999999645E-2</v>
      </c>
      <c r="W24" s="116" t="str">
        <f t="shared" si="7"/>
        <v>N</v>
      </c>
      <c r="X24" s="185"/>
    </row>
    <row r="25" spans="1:24" ht="12.75" customHeight="1">
      <c r="A25" s="108">
        <v>1</v>
      </c>
      <c r="B25" s="71"/>
      <c r="C25" s="245" t="s">
        <v>470</v>
      </c>
      <c r="D25" s="245" t="s">
        <v>471</v>
      </c>
      <c r="E25" s="245" t="s">
        <v>254</v>
      </c>
      <c r="F25" s="246"/>
      <c r="G25" s="246"/>
      <c r="H25" s="246" t="s">
        <v>588</v>
      </c>
      <c r="I25" s="88">
        <v>7.7</v>
      </c>
      <c r="J25" s="88">
        <v>7.6</v>
      </c>
      <c r="K25" s="88">
        <v>7.6</v>
      </c>
      <c r="L25" s="88">
        <v>7.6</v>
      </c>
      <c r="M25" s="88">
        <v>7.6</v>
      </c>
      <c r="N25" s="88">
        <v>0.1</v>
      </c>
      <c r="O25" s="185" t="s">
        <v>623</v>
      </c>
      <c r="P25" s="115">
        <f t="shared" si="0"/>
        <v>7.5</v>
      </c>
      <c r="Q25" s="115" t="str">
        <f t="shared" si="1"/>
        <v xml:space="preserve"> </v>
      </c>
      <c r="R25" s="116">
        <f t="shared" si="2"/>
        <v>21</v>
      </c>
      <c r="S25" s="109">
        <f t="shared" si="3"/>
        <v>4.9999999999998934E-2</v>
      </c>
      <c r="T25" s="212">
        <f t="shared" si="4"/>
        <v>7.65</v>
      </c>
      <c r="U25" s="212">
        <f t="shared" si="5"/>
        <v>7.6</v>
      </c>
      <c r="V25" s="205">
        <f t="shared" si="6"/>
        <v>0.10000000000000053</v>
      </c>
      <c r="W25" s="116" t="str">
        <f t="shared" si="7"/>
        <v>N</v>
      </c>
      <c r="X25" s="185"/>
    </row>
    <row r="28" spans="1:24" ht="18">
      <c r="A28" s="244" t="s">
        <v>477</v>
      </c>
      <c r="B28" s="213"/>
      <c r="C28" s="213"/>
      <c r="D28" s="96"/>
      <c r="E28" s="96"/>
      <c r="F28" s="102"/>
      <c r="G28" s="97"/>
      <c r="H28" s="76"/>
      <c r="I28" s="76"/>
      <c r="J28" s="76"/>
      <c r="K28" s="76"/>
      <c r="L28" s="76"/>
      <c r="M28" s="76"/>
      <c r="N28" s="76"/>
      <c r="O28" s="183"/>
      <c r="P28" s="98"/>
      <c r="Q28" s="98"/>
      <c r="R28" s="97"/>
      <c r="S28" s="98"/>
      <c r="T28" s="98"/>
      <c r="U28" s="98"/>
      <c r="V28" s="98"/>
      <c r="W28" s="97"/>
      <c r="X28" s="183"/>
    </row>
    <row r="29" spans="1:24" ht="12.75" customHeight="1">
      <c r="A29" s="70" t="s">
        <v>219</v>
      </c>
      <c r="B29" s="70" t="s">
        <v>206</v>
      </c>
      <c r="C29" s="70" t="s">
        <v>2</v>
      </c>
      <c r="D29" s="70" t="s">
        <v>3</v>
      </c>
      <c r="E29" s="70" t="s">
        <v>5</v>
      </c>
      <c r="F29" s="70" t="s">
        <v>4</v>
      </c>
      <c r="G29" s="70" t="s">
        <v>6</v>
      </c>
      <c r="H29" s="186" t="s">
        <v>8</v>
      </c>
      <c r="I29" s="81" t="s">
        <v>15</v>
      </c>
      <c r="J29" s="81" t="s">
        <v>14</v>
      </c>
      <c r="K29" s="81" t="s">
        <v>16</v>
      </c>
      <c r="L29" s="81" t="s">
        <v>17</v>
      </c>
      <c r="M29" s="81" t="s">
        <v>18</v>
      </c>
      <c r="N29" s="81" t="s">
        <v>9</v>
      </c>
      <c r="O29" s="82" t="s">
        <v>10</v>
      </c>
      <c r="P29" s="103" t="s">
        <v>122</v>
      </c>
      <c r="Q29" s="103" t="s">
        <v>122</v>
      </c>
      <c r="R29" s="105" t="s">
        <v>13</v>
      </c>
      <c r="S29" s="103" t="s">
        <v>121</v>
      </c>
      <c r="T29" s="103" t="s">
        <v>229</v>
      </c>
      <c r="U29" s="103" t="s">
        <v>549</v>
      </c>
      <c r="V29" s="103" t="s">
        <v>20</v>
      </c>
      <c r="W29" s="104" t="s">
        <v>19</v>
      </c>
      <c r="X29" s="82" t="s">
        <v>12</v>
      </c>
    </row>
    <row r="30" spans="1:24" ht="12.75" customHeight="1">
      <c r="A30" s="108">
        <v>11</v>
      </c>
      <c r="B30" s="71"/>
      <c r="C30" s="245" t="s">
        <v>461</v>
      </c>
      <c r="D30" s="245" t="s">
        <v>36</v>
      </c>
      <c r="E30" s="245" t="s">
        <v>421</v>
      </c>
      <c r="F30" s="246"/>
      <c r="G30" s="246"/>
      <c r="H30" s="88" t="s">
        <v>633</v>
      </c>
      <c r="I30" s="88">
        <v>8.3000000000000007</v>
      </c>
      <c r="J30" s="88">
        <v>8.25</v>
      </c>
      <c r="K30" s="88">
        <v>8.1999999999999993</v>
      </c>
      <c r="L30" s="88">
        <v>8.1999999999999993</v>
      </c>
      <c r="M30" s="88">
        <v>8.4</v>
      </c>
      <c r="N30" s="88"/>
      <c r="O30" s="185"/>
      <c r="P30" s="115">
        <f t="shared" ref="P30:P41" si="8">TRUNC(((SUM(I30:M30)-MAX(I30:M30)-MIN(I30:M30))/3),2)-N30</f>
        <v>8.25</v>
      </c>
      <c r="Q30" s="115" t="str">
        <f t="shared" ref="Q30:Q41" si="9">IF(G30&gt;0,P30," ")</f>
        <v xml:space="preserve"> </v>
      </c>
      <c r="R30" s="116">
        <f t="shared" ref="R30:R41" si="10">RANK(P30,$P$30:$P$41,0)</f>
        <v>1</v>
      </c>
      <c r="S30" s="109">
        <f t="shared" ref="S30:S41" si="11">ABS((SUM(MIN(I30:M30),MAX(I30:M30))/2)-((SUM(I30:M30)-MAX(I30:M30)-MIN(I30:M30))/3))</f>
        <v>4.9999999999998934E-2</v>
      </c>
      <c r="T30" s="212">
        <f t="shared" ref="T30:T41" si="12">AVERAGE(MIN(I30:M30),MAX(I30:M30))</f>
        <v>8.3000000000000007</v>
      </c>
      <c r="U30" s="212">
        <f t="shared" ref="U30:U41" si="13">MIN(I30:M30)</f>
        <v>8.1999999999999993</v>
      </c>
      <c r="V30" s="205">
        <f t="shared" ref="V30:V41" si="14">MAX(I30:M30)-MIN(I30:M30)</f>
        <v>0.20000000000000107</v>
      </c>
      <c r="W30" s="116" t="str">
        <f t="shared" ref="W30:W41" si="15">IF(V30&gt;0.7,"Y","N")</f>
        <v>N</v>
      </c>
      <c r="X30" s="185"/>
    </row>
    <row r="31" spans="1:24" ht="12.75" customHeight="1">
      <c r="A31" s="108">
        <v>12</v>
      </c>
      <c r="B31" s="71"/>
      <c r="C31" s="245" t="s">
        <v>84</v>
      </c>
      <c r="D31" s="245" t="s">
        <v>85</v>
      </c>
      <c r="E31" s="245" t="s">
        <v>46</v>
      </c>
      <c r="F31" s="246"/>
      <c r="G31" s="246" t="s">
        <v>124</v>
      </c>
      <c r="H31" s="246" t="s">
        <v>587</v>
      </c>
      <c r="I31" s="88">
        <v>8.1</v>
      </c>
      <c r="J31" s="88">
        <v>8.1</v>
      </c>
      <c r="K31" s="88">
        <v>8.3000000000000007</v>
      </c>
      <c r="L31" s="88">
        <v>8.3000000000000007</v>
      </c>
      <c r="M31" s="88">
        <v>8.35</v>
      </c>
      <c r="N31" s="88"/>
      <c r="O31" s="185"/>
      <c r="P31" s="115">
        <f t="shared" si="8"/>
        <v>8.23</v>
      </c>
      <c r="Q31" s="115">
        <f t="shared" si="9"/>
        <v>8.23</v>
      </c>
      <c r="R31" s="116">
        <f t="shared" si="10"/>
        <v>2</v>
      </c>
      <c r="S31" s="109">
        <f t="shared" si="11"/>
        <v>8.3333333333328596E-3</v>
      </c>
      <c r="T31" s="212">
        <f t="shared" si="12"/>
        <v>8.2249999999999996</v>
      </c>
      <c r="U31" s="212">
        <f t="shared" si="13"/>
        <v>8.1</v>
      </c>
      <c r="V31" s="205">
        <f t="shared" si="14"/>
        <v>0.25</v>
      </c>
      <c r="W31" s="116" t="str">
        <f t="shared" si="15"/>
        <v>N</v>
      </c>
      <c r="X31" s="185"/>
    </row>
    <row r="32" spans="1:24" ht="12.75" customHeight="1">
      <c r="A32" s="108">
        <v>6</v>
      </c>
      <c r="B32" s="71"/>
      <c r="C32" s="245" t="s">
        <v>200</v>
      </c>
      <c r="D32" s="245" t="s">
        <v>187</v>
      </c>
      <c r="E32" s="245" t="s">
        <v>185</v>
      </c>
      <c r="F32" s="246"/>
      <c r="G32" s="246" t="s">
        <v>124</v>
      </c>
      <c r="H32" s="88" t="s">
        <v>633</v>
      </c>
      <c r="I32" s="88">
        <v>8.25</v>
      </c>
      <c r="J32" s="88">
        <v>8.1</v>
      </c>
      <c r="K32" s="88">
        <v>8.15</v>
      </c>
      <c r="L32" s="88">
        <v>8.1</v>
      </c>
      <c r="M32" s="88">
        <v>8.3000000000000007</v>
      </c>
      <c r="N32" s="88"/>
      <c r="O32" s="185"/>
      <c r="P32" s="115">
        <f t="shared" si="8"/>
        <v>8.16</v>
      </c>
      <c r="Q32" s="115">
        <f t="shared" si="9"/>
        <v>8.16</v>
      </c>
      <c r="R32" s="116">
        <f t="shared" si="10"/>
        <v>3</v>
      </c>
      <c r="S32" s="109">
        <f t="shared" si="11"/>
        <v>3.3333333333329662E-2</v>
      </c>
      <c r="T32" s="212">
        <f t="shared" si="12"/>
        <v>8.1999999999999993</v>
      </c>
      <c r="U32" s="212">
        <f t="shared" si="13"/>
        <v>8.1</v>
      </c>
      <c r="V32" s="205">
        <f t="shared" si="14"/>
        <v>0.20000000000000107</v>
      </c>
      <c r="W32" s="116" t="str">
        <f t="shared" si="15"/>
        <v>N</v>
      </c>
      <c r="X32" s="185"/>
    </row>
    <row r="33" spans="1:24" ht="12.75" customHeight="1">
      <c r="A33" s="108">
        <v>1</v>
      </c>
      <c r="B33" s="71"/>
      <c r="C33" s="245" t="s">
        <v>77</v>
      </c>
      <c r="D33" s="245" t="s">
        <v>36</v>
      </c>
      <c r="E33" s="245" t="s">
        <v>26</v>
      </c>
      <c r="F33" s="246"/>
      <c r="G33" s="246"/>
      <c r="H33" s="88" t="s">
        <v>591</v>
      </c>
      <c r="I33" s="88">
        <v>8.1</v>
      </c>
      <c r="J33" s="88">
        <v>8.15</v>
      </c>
      <c r="K33" s="88">
        <v>8.1</v>
      </c>
      <c r="L33" s="88">
        <v>8.1</v>
      </c>
      <c r="M33" s="88">
        <v>8.15</v>
      </c>
      <c r="N33" s="88"/>
      <c r="O33" s="185"/>
      <c r="P33" s="115">
        <f t="shared" si="8"/>
        <v>8.11</v>
      </c>
      <c r="Q33" s="115" t="str">
        <f t="shared" si="9"/>
        <v xml:space="preserve"> </v>
      </c>
      <c r="R33" s="116">
        <f t="shared" si="10"/>
        <v>4</v>
      </c>
      <c r="S33" s="109">
        <f t="shared" si="11"/>
        <v>8.3333333333328596E-3</v>
      </c>
      <c r="T33" s="212">
        <f t="shared" si="12"/>
        <v>8.125</v>
      </c>
      <c r="U33" s="212">
        <f t="shared" si="13"/>
        <v>8.1</v>
      </c>
      <c r="V33" s="205">
        <f t="shared" si="14"/>
        <v>5.0000000000000711E-2</v>
      </c>
      <c r="W33" s="116" t="str">
        <f t="shared" si="15"/>
        <v>N</v>
      </c>
      <c r="X33" s="185"/>
    </row>
    <row r="34" spans="1:24" ht="12.75" customHeight="1">
      <c r="A34" s="108">
        <v>10</v>
      </c>
      <c r="B34" s="71"/>
      <c r="C34" s="245" t="s">
        <v>318</v>
      </c>
      <c r="D34" s="245" t="s">
        <v>232</v>
      </c>
      <c r="E34" s="245" t="s">
        <v>80</v>
      </c>
      <c r="F34" s="246"/>
      <c r="G34" s="246" t="s">
        <v>125</v>
      </c>
      <c r="H34" s="88" t="s">
        <v>602</v>
      </c>
      <c r="I34" s="88">
        <v>8</v>
      </c>
      <c r="J34" s="88">
        <v>8</v>
      </c>
      <c r="K34" s="88">
        <v>8.0500000000000007</v>
      </c>
      <c r="L34" s="88">
        <v>7.9</v>
      </c>
      <c r="M34" s="88">
        <v>8.0500000000000007</v>
      </c>
      <c r="N34" s="88"/>
      <c r="O34" s="185"/>
      <c r="P34" s="115">
        <f t="shared" si="8"/>
        <v>8.01</v>
      </c>
      <c r="Q34" s="115">
        <f t="shared" si="9"/>
        <v>8.01</v>
      </c>
      <c r="R34" s="116">
        <f t="shared" si="10"/>
        <v>5</v>
      </c>
      <c r="S34" s="109">
        <f t="shared" si="11"/>
        <v>4.1666666666665186E-2</v>
      </c>
      <c r="T34" s="212">
        <f t="shared" si="12"/>
        <v>7.9750000000000005</v>
      </c>
      <c r="U34" s="212">
        <f t="shared" si="13"/>
        <v>7.9</v>
      </c>
      <c r="V34" s="205">
        <f t="shared" si="14"/>
        <v>0.15000000000000036</v>
      </c>
      <c r="W34" s="116" t="str">
        <f t="shared" si="15"/>
        <v>N</v>
      </c>
      <c r="X34" s="185"/>
    </row>
    <row r="35" spans="1:24" ht="12.75" customHeight="1">
      <c r="A35" s="108">
        <v>7</v>
      </c>
      <c r="B35" s="71"/>
      <c r="C35" s="245" t="s">
        <v>37</v>
      </c>
      <c r="D35" s="245" t="s">
        <v>478</v>
      </c>
      <c r="E35" s="245" t="s">
        <v>26</v>
      </c>
      <c r="F35" s="246"/>
      <c r="G35" s="246"/>
      <c r="H35" s="88" t="s">
        <v>597</v>
      </c>
      <c r="I35" s="88">
        <v>7.9</v>
      </c>
      <c r="J35" s="88">
        <v>7.8</v>
      </c>
      <c r="K35" s="88">
        <v>8.1</v>
      </c>
      <c r="L35" s="88">
        <v>8</v>
      </c>
      <c r="M35" s="88">
        <v>8.1</v>
      </c>
      <c r="N35" s="88"/>
      <c r="O35" s="185"/>
      <c r="P35" s="115">
        <f t="shared" si="8"/>
        <v>8</v>
      </c>
      <c r="Q35" s="115" t="str">
        <f t="shared" si="9"/>
        <v xml:space="preserve"> </v>
      </c>
      <c r="R35" s="116">
        <f t="shared" si="10"/>
        <v>6</v>
      </c>
      <c r="S35" s="109">
        <f t="shared" si="11"/>
        <v>4.9999999999999822E-2</v>
      </c>
      <c r="T35" s="212">
        <f t="shared" si="12"/>
        <v>7.9499999999999993</v>
      </c>
      <c r="U35" s="212">
        <f t="shared" si="13"/>
        <v>7.8</v>
      </c>
      <c r="V35" s="205">
        <f t="shared" si="14"/>
        <v>0.29999999999999982</v>
      </c>
      <c r="W35" s="116" t="str">
        <f t="shared" si="15"/>
        <v>N</v>
      </c>
      <c r="X35" s="185"/>
    </row>
    <row r="36" spans="1:24" ht="12.75" customHeight="1">
      <c r="A36" s="108">
        <v>2</v>
      </c>
      <c r="B36" s="71"/>
      <c r="C36" s="245" t="s">
        <v>204</v>
      </c>
      <c r="D36" s="245" t="s">
        <v>201</v>
      </c>
      <c r="E36" s="245" t="s">
        <v>179</v>
      </c>
      <c r="F36" s="246"/>
      <c r="G36" s="246" t="s">
        <v>125</v>
      </c>
      <c r="H36" s="88" t="s">
        <v>587</v>
      </c>
      <c r="I36" s="88">
        <v>7.9</v>
      </c>
      <c r="J36" s="88">
        <v>8</v>
      </c>
      <c r="K36" s="88">
        <v>7.85</v>
      </c>
      <c r="L36" s="88">
        <v>7.8</v>
      </c>
      <c r="M36" s="88">
        <v>7.95</v>
      </c>
      <c r="N36" s="88"/>
      <c r="O36" s="185"/>
      <c r="P36" s="115">
        <f t="shared" si="8"/>
        <v>7.9</v>
      </c>
      <c r="Q36" s="115">
        <f t="shared" si="9"/>
        <v>7.9</v>
      </c>
      <c r="R36" s="116">
        <f t="shared" si="10"/>
        <v>7</v>
      </c>
      <c r="S36" s="109">
        <f t="shared" si="11"/>
        <v>8.8817841970012523E-16</v>
      </c>
      <c r="T36" s="212">
        <f t="shared" si="12"/>
        <v>7.9</v>
      </c>
      <c r="U36" s="212">
        <f t="shared" si="13"/>
        <v>7.8</v>
      </c>
      <c r="V36" s="205">
        <f t="shared" si="14"/>
        <v>0.20000000000000018</v>
      </c>
      <c r="W36" s="116" t="str">
        <f t="shared" si="15"/>
        <v>N</v>
      </c>
      <c r="X36" s="185"/>
    </row>
    <row r="37" spans="1:24" ht="12.75" customHeight="1">
      <c r="A37" s="108">
        <v>4</v>
      </c>
      <c r="B37" s="71"/>
      <c r="C37" s="245" t="s">
        <v>33</v>
      </c>
      <c r="D37" s="245" t="s">
        <v>384</v>
      </c>
      <c r="E37" s="245" t="s">
        <v>178</v>
      </c>
      <c r="F37" s="246"/>
      <c r="G37" s="246"/>
      <c r="H37" s="246" t="s">
        <v>610</v>
      </c>
      <c r="I37" s="88">
        <v>7.8</v>
      </c>
      <c r="J37" s="88">
        <v>7.9</v>
      </c>
      <c r="K37" s="88">
        <v>8</v>
      </c>
      <c r="L37" s="88">
        <v>7.7</v>
      </c>
      <c r="M37" s="88">
        <v>8</v>
      </c>
      <c r="N37" s="88"/>
      <c r="O37" s="185"/>
      <c r="P37" s="115">
        <f t="shared" si="8"/>
        <v>7.9</v>
      </c>
      <c r="Q37" s="115" t="str">
        <f t="shared" si="9"/>
        <v xml:space="preserve"> </v>
      </c>
      <c r="R37" s="116">
        <f t="shared" si="10"/>
        <v>7</v>
      </c>
      <c r="S37" s="109">
        <f t="shared" si="11"/>
        <v>4.9999999999999822E-2</v>
      </c>
      <c r="T37" s="212">
        <f t="shared" si="12"/>
        <v>7.85</v>
      </c>
      <c r="U37" s="212">
        <f t="shared" si="13"/>
        <v>7.7</v>
      </c>
      <c r="V37" s="205">
        <f t="shared" si="14"/>
        <v>0.29999999999999982</v>
      </c>
      <c r="W37" s="116" t="str">
        <f t="shared" si="15"/>
        <v>N</v>
      </c>
      <c r="X37" s="185"/>
    </row>
    <row r="38" spans="1:24" ht="12.75" customHeight="1">
      <c r="A38" s="108">
        <v>8</v>
      </c>
      <c r="B38" s="71"/>
      <c r="C38" s="245" t="s">
        <v>481</v>
      </c>
      <c r="D38" s="245" t="s">
        <v>482</v>
      </c>
      <c r="E38" s="245" t="s">
        <v>179</v>
      </c>
      <c r="F38" s="246"/>
      <c r="G38" s="246"/>
      <c r="H38" s="88" t="s">
        <v>587</v>
      </c>
      <c r="I38" s="88">
        <v>8</v>
      </c>
      <c r="J38" s="88">
        <v>7.8</v>
      </c>
      <c r="K38" s="88">
        <v>7.85</v>
      </c>
      <c r="L38" s="88">
        <v>7.85</v>
      </c>
      <c r="M38" s="88">
        <v>8.1999999999999993</v>
      </c>
      <c r="N38" s="88"/>
      <c r="O38" s="185"/>
      <c r="P38" s="115">
        <f t="shared" si="8"/>
        <v>7.9</v>
      </c>
      <c r="Q38" s="115" t="str">
        <f t="shared" si="9"/>
        <v xml:space="preserve"> </v>
      </c>
      <c r="R38" s="116">
        <f t="shared" si="10"/>
        <v>7</v>
      </c>
      <c r="S38" s="109">
        <f t="shared" si="11"/>
        <v>9.9999999999998757E-2</v>
      </c>
      <c r="T38" s="212">
        <f t="shared" si="12"/>
        <v>8</v>
      </c>
      <c r="U38" s="212">
        <f t="shared" si="13"/>
        <v>7.8</v>
      </c>
      <c r="V38" s="205">
        <f t="shared" si="14"/>
        <v>0.39999999999999947</v>
      </c>
      <c r="W38" s="116" t="str">
        <f t="shared" si="15"/>
        <v>N</v>
      </c>
      <c r="X38" s="185"/>
    </row>
    <row r="39" spans="1:24" ht="12.75" customHeight="1">
      <c r="A39" s="108">
        <v>9</v>
      </c>
      <c r="B39" s="71"/>
      <c r="C39" s="245" t="s">
        <v>60</v>
      </c>
      <c r="D39" s="245" t="s">
        <v>61</v>
      </c>
      <c r="E39" s="245" t="s">
        <v>46</v>
      </c>
      <c r="F39" s="246"/>
      <c r="G39" s="246" t="s">
        <v>126</v>
      </c>
      <c r="H39" s="88" t="s">
        <v>634</v>
      </c>
      <c r="I39" s="88">
        <v>7.75</v>
      </c>
      <c r="J39" s="88">
        <v>7.7</v>
      </c>
      <c r="K39" s="88">
        <v>7.85</v>
      </c>
      <c r="L39" s="88">
        <v>7.85</v>
      </c>
      <c r="M39" s="88">
        <v>7.85</v>
      </c>
      <c r="N39" s="88"/>
      <c r="O39" s="185"/>
      <c r="P39" s="115">
        <f t="shared" si="8"/>
        <v>7.81</v>
      </c>
      <c r="Q39" s="115">
        <f t="shared" si="9"/>
        <v>7.81</v>
      </c>
      <c r="R39" s="116">
        <f t="shared" si="10"/>
        <v>10</v>
      </c>
      <c r="S39" s="109">
        <f t="shared" si="11"/>
        <v>4.1666666666666075E-2</v>
      </c>
      <c r="T39" s="212">
        <f t="shared" si="12"/>
        <v>7.7750000000000004</v>
      </c>
      <c r="U39" s="212">
        <f t="shared" si="13"/>
        <v>7.7</v>
      </c>
      <c r="V39" s="205">
        <f t="shared" si="14"/>
        <v>0.14999999999999947</v>
      </c>
      <c r="W39" s="116" t="str">
        <f t="shared" si="15"/>
        <v>N</v>
      </c>
      <c r="X39" s="185"/>
    </row>
    <row r="40" spans="1:24" ht="12.75" customHeight="1">
      <c r="A40" s="108">
        <v>5</v>
      </c>
      <c r="B40" s="71"/>
      <c r="C40" s="245" t="s">
        <v>467</v>
      </c>
      <c r="D40" s="245" t="s">
        <v>468</v>
      </c>
      <c r="E40" s="245" t="s">
        <v>80</v>
      </c>
      <c r="F40" s="246"/>
      <c r="G40" s="246"/>
      <c r="H40" s="246" t="s">
        <v>632</v>
      </c>
      <c r="I40" s="88">
        <v>7.75</v>
      </c>
      <c r="J40" s="88">
        <v>7.75</v>
      </c>
      <c r="K40" s="88">
        <v>7.9</v>
      </c>
      <c r="L40" s="88">
        <v>7.7</v>
      </c>
      <c r="M40" s="88">
        <v>7.9</v>
      </c>
      <c r="N40" s="88">
        <v>0.1</v>
      </c>
      <c r="O40" s="185" t="s">
        <v>8</v>
      </c>
      <c r="P40" s="115">
        <f t="shared" si="8"/>
        <v>7.7</v>
      </c>
      <c r="Q40" s="115" t="str">
        <f t="shared" si="9"/>
        <v xml:space="preserve"> </v>
      </c>
      <c r="R40" s="116">
        <f t="shared" si="10"/>
        <v>11</v>
      </c>
      <c r="S40" s="109">
        <f t="shared" si="11"/>
        <v>0</v>
      </c>
      <c r="T40" s="212">
        <f t="shared" si="12"/>
        <v>7.8000000000000007</v>
      </c>
      <c r="U40" s="212">
        <f t="shared" si="13"/>
        <v>7.7</v>
      </c>
      <c r="V40" s="205">
        <f t="shared" si="14"/>
        <v>0.20000000000000018</v>
      </c>
      <c r="W40" s="116" t="str">
        <f t="shared" si="15"/>
        <v>N</v>
      </c>
      <c r="X40" s="185"/>
    </row>
    <row r="41" spans="1:24" ht="12.75" customHeight="1">
      <c r="A41" s="108">
        <v>3</v>
      </c>
      <c r="B41" s="71"/>
      <c r="C41" s="245" t="s">
        <v>479</v>
      </c>
      <c r="D41" s="245" t="s">
        <v>480</v>
      </c>
      <c r="E41" s="245" t="s">
        <v>186</v>
      </c>
      <c r="F41" s="246"/>
      <c r="G41" s="246"/>
      <c r="H41" s="88" t="s">
        <v>631</v>
      </c>
      <c r="I41" s="88">
        <v>7.7</v>
      </c>
      <c r="J41" s="88">
        <v>7.7</v>
      </c>
      <c r="K41" s="88">
        <v>7.55</v>
      </c>
      <c r="L41" s="88">
        <v>7.6</v>
      </c>
      <c r="M41" s="88">
        <v>7.7</v>
      </c>
      <c r="N41" s="88">
        <v>0.02</v>
      </c>
      <c r="O41" s="185" t="s">
        <v>630</v>
      </c>
      <c r="P41" s="115">
        <f t="shared" si="8"/>
        <v>7.6400000000000006</v>
      </c>
      <c r="Q41" s="115" t="str">
        <f t="shared" si="9"/>
        <v xml:space="preserve"> </v>
      </c>
      <c r="R41" s="116">
        <f t="shared" si="10"/>
        <v>12</v>
      </c>
      <c r="S41" s="109">
        <f t="shared" si="11"/>
        <v>4.1666666666666963E-2</v>
      </c>
      <c r="T41" s="212">
        <f t="shared" si="12"/>
        <v>7.625</v>
      </c>
      <c r="U41" s="212">
        <f t="shared" si="13"/>
        <v>7.55</v>
      </c>
      <c r="V41" s="205">
        <f t="shared" si="14"/>
        <v>0.15000000000000036</v>
      </c>
      <c r="W41" s="116" t="str">
        <f t="shared" si="15"/>
        <v>N</v>
      </c>
      <c r="X41" s="185"/>
    </row>
    <row r="44" spans="1:24" ht="18">
      <c r="A44" s="244" t="s">
        <v>483</v>
      </c>
      <c r="B44" s="213"/>
      <c r="C44" s="213"/>
      <c r="D44" s="96"/>
      <c r="E44" s="96"/>
      <c r="F44" s="102"/>
      <c r="G44" s="97"/>
      <c r="H44" s="76"/>
      <c r="I44" s="76"/>
      <c r="J44" s="76"/>
      <c r="K44" s="76"/>
      <c r="L44" s="76"/>
      <c r="M44" s="76"/>
      <c r="N44" s="76"/>
      <c r="O44" s="183"/>
      <c r="P44" s="98"/>
      <c r="Q44" s="98"/>
      <c r="R44" s="97"/>
      <c r="S44" s="98"/>
      <c r="T44" s="168"/>
      <c r="U44" s="168"/>
      <c r="V44" s="98"/>
      <c r="W44" s="97"/>
      <c r="X44" s="183"/>
    </row>
    <row r="45" spans="1:24" ht="12.75" customHeight="1">
      <c r="A45" s="70" t="s">
        <v>219</v>
      </c>
      <c r="B45" s="70" t="s">
        <v>206</v>
      </c>
      <c r="C45" s="70" t="s">
        <v>2</v>
      </c>
      <c r="D45" s="70" t="s">
        <v>3</v>
      </c>
      <c r="E45" s="70" t="s">
        <v>5</v>
      </c>
      <c r="F45" s="70" t="s">
        <v>4</v>
      </c>
      <c r="G45" s="70" t="s">
        <v>6</v>
      </c>
      <c r="H45" s="80" t="s">
        <v>8</v>
      </c>
      <c r="I45" s="81" t="s">
        <v>15</v>
      </c>
      <c r="J45" s="81" t="s">
        <v>14</v>
      </c>
      <c r="K45" s="81" t="s">
        <v>16</v>
      </c>
      <c r="L45" s="81" t="s">
        <v>17</v>
      </c>
      <c r="M45" s="81" t="s">
        <v>18</v>
      </c>
      <c r="N45" s="81" t="s">
        <v>9</v>
      </c>
      <c r="O45" s="82" t="s">
        <v>10</v>
      </c>
      <c r="P45" s="103" t="s">
        <v>122</v>
      </c>
      <c r="Q45" s="103" t="s">
        <v>122</v>
      </c>
      <c r="R45" s="105" t="s">
        <v>13</v>
      </c>
      <c r="S45" s="103" t="s">
        <v>121</v>
      </c>
      <c r="T45" s="103" t="s">
        <v>229</v>
      </c>
      <c r="U45" s="103" t="s">
        <v>549</v>
      </c>
      <c r="V45" s="103" t="s">
        <v>20</v>
      </c>
      <c r="W45" s="104" t="s">
        <v>19</v>
      </c>
      <c r="X45" s="82" t="s">
        <v>12</v>
      </c>
    </row>
    <row r="46" spans="1:24" ht="12.75" customHeight="1">
      <c r="A46" s="108">
        <v>1</v>
      </c>
      <c r="B46" s="71"/>
      <c r="C46" s="245" t="s">
        <v>60</v>
      </c>
      <c r="D46" s="245" t="s">
        <v>484</v>
      </c>
      <c r="E46" s="245" t="s">
        <v>179</v>
      </c>
      <c r="F46" s="246" t="s">
        <v>620</v>
      </c>
      <c r="G46" s="246"/>
      <c r="H46" s="88" t="s">
        <v>635</v>
      </c>
      <c r="I46" s="88">
        <v>9.4</v>
      </c>
      <c r="J46" s="88">
        <v>8.9</v>
      </c>
      <c r="K46" s="88">
        <v>9.3000000000000007</v>
      </c>
      <c r="L46" s="88">
        <v>9.25</v>
      </c>
      <c r="M46" s="88">
        <v>9.3000000000000007</v>
      </c>
      <c r="N46" s="88"/>
      <c r="O46" s="185"/>
      <c r="P46" s="115">
        <f>TRUNC(((SUM(I46:M46)-MAX(I46:M46)-MIN(I46:M46))/3),2)-N46</f>
        <v>9.2799999999999994</v>
      </c>
      <c r="Q46" s="115" t="str">
        <f>IF(G46&gt;0,P46," ")</f>
        <v xml:space="preserve"> </v>
      </c>
      <c r="R46" s="116">
        <f>RANK(P46,$P$46:$P$50,0)</f>
        <v>1</v>
      </c>
      <c r="S46" s="109">
        <f>ABS((SUM(MIN(I46:M46),MAX(I46:M46))/2)-((SUM(I46:M46)-MAX(I46:M46)-MIN(I46:M46))/3))</f>
        <v>0.13333333333333641</v>
      </c>
      <c r="T46" s="212">
        <f>AVERAGE(MIN(I46:M46),MAX(I46:M46))</f>
        <v>9.15</v>
      </c>
      <c r="U46" s="212">
        <f>MIN(I46:M46)</f>
        <v>8.9</v>
      </c>
      <c r="V46" s="205">
        <f>MAX(I46:M46)-MIN(I46:M46)</f>
        <v>0.5</v>
      </c>
      <c r="W46" s="116" t="str">
        <f>IF(V46&gt;0.7,"Y","N")</f>
        <v>N</v>
      </c>
      <c r="X46" s="185"/>
    </row>
    <row r="47" spans="1:24" ht="12.75" customHeight="1">
      <c r="A47" s="108">
        <v>3</v>
      </c>
      <c r="B47" s="71"/>
      <c r="C47" s="245" t="s">
        <v>157</v>
      </c>
      <c r="D47" s="245" t="s">
        <v>158</v>
      </c>
      <c r="E47" s="245" t="s">
        <v>46</v>
      </c>
      <c r="F47" s="246" t="s">
        <v>620</v>
      </c>
      <c r="G47" s="246" t="s">
        <v>124</v>
      </c>
      <c r="H47" s="88" t="s">
        <v>637</v>
      </c>
      <c r="I47" s="88">
        <v>9.25</v>
      </c>
      <c r="J47" s="88">
        <v>8.6999999999999993</v>
      </c>
      <c r="K47" s="88">
        <v>9.1</v>
      </c>
      <c r="L47" s="88">
        <v>8.8000000000000007</v>
      </c>
      <c r="M47" s="88">
        <v>9.1</v>
      </c>
      <c r="N47" s="88"/>
      <c r="O47" s="185"/>
      <c r="P47" s="115">
        <f>TRUNC(((SUM(I47:M47)-MAX(I47:M47)-MIN(I47:M47))/3),2)-N47</f>
        <v>9</v>
      </c>
      <c r="Q47" s="115">
        <f>IF(G47&gt;0,P47," ")</f>
        <v>9</v>
      </c>
      <c r="R47" s="116">
        <f>RANK(P47,$P$46:$P$50,0)</f>
        <v>2</v>
      </c>
      <c r="S47" s="109">
        <f>ABS((SUM(MIN(I47:M47),MAX(I47:M47))/2)-((SUM(I47:M47)-MAX(I47:M47)-MIN(I47:M47))/3))</f>
        <v>2.4999999999998579E-2</v>
      </c>
      <c r="T47" s="212">
        <f>AVERAGE(MIN(I47:M47),MAX(I47:M47))</f>
        <v>8.9749999999999996</v>
      </c>
      <c r="U47" s="212">
        <f>MIN(I47:M47)</f>
        <v>8.6999999999999993</v>
      </c>
      <c r="V47" s="205">
        <f>MAX(I47:M47)-MIN(I47:M47)</f>
        <v>0.55000000000000071</v>
      </c>
      <c r="W47" s="116" t="str">
        <f>IF(V47&gt;0.7,"Y","N")</f>
        <v>N</v>
      </c>
      <c r="X47" s="185"/>
    </row>
    <row r="48" spans="1:24" ht="12.75" customHeight="1">
      <c r="A48" s="108">
        <v>4</v>
      </c>
      <c r="B48" s="71"/>
      <c r="C48" s="245" t="s">
        <v>335</v>
      </c>
      <c r="D48" s="245" t="s">
        <v>261</v>
      </c>
      <c r="E48" s="245" t="s">
        <v>70</v>
      </c>
      <c r="F48" s="246" t="s">
        <v>620</v>
      </c>
      <c r="G48" s="246" t="s">
        <v>124</v>
      </c>
      <c r="H48" s="88" t="s">
        <v>638</v>
      </c>
      <c r="I48" s="88">
        <v>9.15</v>
      </c>
      <c r="J48" s="88">
        <v>8.75</v>
      </c>
      <c r="K48" s="88">
        <v>8.9</v>
      </c>
      <c r="L48" s="88">
        <v>8.6</v>
      </c>
      <c r="M48" s="88">
        <v>9</v>
      </c>
      <c r="N48" s="88"/>
      <c r="O48" s="185"/>
      <c r="P48" s="115">
        <f>TRUNC(((SUM(I48:M48)-MAX(I48:M48)-MIN(I48:M48))/3),2)-N48</f>
        <v>8.8800000000000008</v>
      </c>
      <c r="Q48" s="115">
        <f>IF(G48&gt;0,P48," ")</f>
        <v>8.8800000000000008</v>
      </c>
      <c r="R48" s="116">
        <f>RANK(P48,$P$46:$P$50,0)</f>
        <v>3</v>
      </c>
      <c r="S48" s="109">
        <f>ABS((SUM(MIN(I48:M48),MAX(I48:M48))/2)-((SUM(I48:M48)-MAX(I48:M48)-MIN(I48:M48))/3))</f>
        <v>8.3333333333328596E-3</v>
      </c>
      <c r="T48" s="212">
        <f>AVERAGE(MIN(I48:M48),MAX(I48:M48))</f>
        <v>8.875</v>
      </c>
      <c r="U48" s="212">
        <f>MIN(I48:M48)</f>
        <v>8.6</v>
      </c>
      <c r="V48" s="205">
        <f>MAX(I48:M48)-MIN(I48:M48)</f>
        <v>0.55000000000000071</v>
      </c>
      <c r="W48" s="116" t="str">
        <f>IF(V48&gt;0.7,"Y","N")</f>
        <v>N</v>
      </c>
      <c r="X48" s="185"/>
    </row>
    <row r="49" spans="1:24" ht="12.75" customHeight="1">
      <c r="A49" s="108">
        <v>2</v>
      </c>
      <c r="B49" s="71"/>
      <c r="C49" s="245" t="s">
        <v>172</v>
      </c>
      <c r="D49" s="245" t="s">
        <v>27</v>
      </c>
      <c r="E49" s="245" t="s">
        <v>46</v>
      </c>
      <c r="F49" s="246"/>
      <c r="G49" s="246"/>
      <c r="H49" s="88" t="s">
        <v>636</v>
      </c>
      <c r="I49" s="88">
        <v>8.8000000000000007</v>
      </c>
      <c r="J49" s="88">
        <v>8.5</v>
      </c>
      <c r="K49" s="88">
        <v>8.9</v>
      </c>
      <c r="L49" s="88">
        <v>8.75</v>
      </c>
      <c r="M49" s="88">
        <v>8.9</v>
      </c>
      <c r="N49" s="88"/>
      <c r="O49" s="185"/>
      <c r="P49" s="115">
        <f>TRUNC(((SUM(I49:M49)-MAX(I49:M49)-MIN(I49:M49))/3),2)-N49</f>
        <v>8.81</v>
      </c>
      <c r="Q49" s="115" t="str">
        <f>IF(G49&gt;0,P49," ")</f>
        <v xml:space="preserve"> </v>
      </c>
      <c r="R49" s="116">
        <f>RANK(P49,$P$46:$P$50,0)</f>
        <v>4</v>
      </c>
      <c r="S49" s="109">
        <f>ABS((SUM(MIN(I49:M49),MAX(I49:M49))/2)-((SUM(I49:M49)-MAX(I49:M49)-MIN(I49:M49))/3))</f>
        <v>0.11666666666666892</v>
      </c>
      <c r="T49" s="212">
        <f>AVERAGE(MIN(I49:M49),MAX(I49:M49))</f>
        <v>8.6999999999999993</v>
      </c>
      <c r="U49" s="212">
        <f>MIN(I49:M49)</f>
        <v>8.5</v>
      </c>
      <c r="V49" s="205">
        <f>MAX(I49:M49)-MIN(I49:M49)</f>
        <v>0.40000000000000036</v>
      </c>
      <c r="W49" s="116" t="str">
        <f>IF(V49&gt;0.7,"Y","N")</f>
        <v>N</v>
      </c>
      <c r="X49" s="185"/>
    </row>
    <row r="50" spans="1:24" ht="12.75" customHeight="1">
      <c r="A50" s="108">
        <v>5</v>
      </c>
      <c r="B50" s="71"/>
      <c r="C50" s="245" t="s">
        <v>443</v>
      </c>
      <c r="D50" s="245" t="s">
        <v>444</v>
      </c>
      <c r="E50" s="245" t="s">
        <v>186</v>
      </c>
      <c r="F50" s="246"/>
      <c r="G50" s="246"/>
      <c r="H50" s="88" t="s">
        <v>639</v>
      </c>
      <c r="I50" s="88">
        <v>9.15</v>
      </c>
      <c r="J50" s="88">
        <v>8.6</v>
      </c>
      <c r="K50" s="88">
        <v>8.6</v>
      </c>
      <c r="L50" s="88">
        <v>8.5500000000000007</v>
      </c>
      <c r="M50" s="88">
        <v>9.25</v>
      </c>
      <c r="N50" s="88"/>
      <c r="O50" s="185"/>
      <c r="P50" s="115">
        <f>TRUNC(((SUM(I50:M50)-MAX(I50:M50)-MIN(I50:M50))/3),2)-N50</f>
        <v>8.7799999999999994</v>
      </c>
      <c r="Q50" s="115" t="str">
        <f>IF(G50&gt;0,P50," ")</f>
        <v xml:space="preserve"> </v>
      </c>
      <c r="R50" s="116">
        <f>RANK(P50,$P$46:$P$50,0)</f>
        <v>5</v>
      </c>
      <c r="S50" s="109">
        <f>ABS((SUM(MIN(I50:M50),MAX(I50:M50))/2)-((SUM(I50:M50)-MAX(I50:M50)-MIN(I50:M50))/3))</f>
        <v>0.11666666666666536</v>
      </c>
      <c r="T50" s="212">
        <f>AVERAGE(MIN(I50:M50),MAX(I50:M50))</f>
        <v>8.9</v>
      </c>
      <c r="U50" s="212">
        <f>MIN(I50:M50)</f>
        <v>8.5500000000000007</v>
      </c>
      <c r="V50" s="205">
        <f>MAX(I50:M50)-MIN(I50:M50)</f>
        <v>0.69999999999999929</v>
      </c>
      <c r="W50" s="116" t="str">
        <f>IF(V50&gt;0.7,"Y","N")</f>
        <v>N</v>
      </c>
      <c r="X50" s="185"/>
    </row>
    <row r="53" spans="1:24" ht="18">
      <c r="A53" s="244" t="s">
        <v>485</v>
      </c>
      <c r="B53" s="213"/>
      <c r="C53" s="213"/>
      <c r="D53" s="96"/>
      <c r="E53" s="96"/>
      <c r="F53" s="102"/>
      <c r="G53" s="97"/>
      <c r="H53" s="76"/>
      <c r="I53" s="76"/>
      <c r="J53" s="76"/>
      <c r="K53" s="76"/>
      <c r="L53" s="76"/>
      <c r="M53" s="76"/>
      <c r="N53" s="76"/>
      <c r="O53" s="183"/>
      <c r="P53" s="98"/>
      <c r="Q53" s="98"/>
      <c r="R53" s="97"/>
      <c r="S53" s="98"/>
      <c r="T53" s="168"/>
      <c r="U53" s="168"/>
      <c r="V53" s="98"/>
      <c r="W53" s="97"/>
      <c r="X53" s="183"/>
    </row>
    <row r="54" spans="1:24" ht="12.75" customHeight="1">
      <c r="A54" s="70" t="s">
        <v>219</v>
      </c>
      <c r="B54" s="70" t="s">
        <v>206</v>
      </c>
      <c r="C54" s="70" t="s">
        <v>2</v>
      </c>
      <c r="D54" s="70" t="s">
        <v>3</v>
      </c>
      <c r="E54" s="70" t="s">
        <v>5</v>
      </c>
      <c r="F54" s="70" t="s">
        <v>4</v>
      </c>
      <c r="G54" s="70" t="s">
        <v>6</v>
      </c>
      <c r="H54" s="80" t="s">
        <v>8</v>
      </c>
      <c r="I54" s="81" t="s">
        <v>15</v>
      </c>
      <c r="J54" s="81" t="s">
        <v>14</v>
      </c>
      <c r="K54" s="81" t="s">
        <v>16</v>
      </c>
      <c r="L54" s="81" t="s">
        <v>17</v>
      </c>
      <c r="M54" s="81" t="s">
        <v>18</v>
      </c>
      <c r="N54" s="81" t="s">
        <v>9</v>
      </c>
      <c r="O54" s="82" t="s">
        <v>10</v>
      </c>
      <c r="P54" s="103" t="s">
        <v>122</v>
      </c>
      <c r="Q54" s="103" t="s">
        <v>122</v>
      </c>
      <c r="R54" s="105" t="s">
        <v>13</v>
      </c>
      <c r="S54" s="103" t="s">
        <v>121</v>
      </c>
      <c r="T54" s="103" t="s">
        <v>229</v>
      </c>
      <c r="U54" s="103" t="s">
        <v>549</v>
      </c>
      <c r="V54" s="103" t="s">
        <v>20</v>
      </c>
      <c r="W54" s="104" t="s">
        <v>19</v>
      </c>
      <c r="X54" s="82" t="s">
        <v>12</v>
      </c>
    </row>
    <row r="55" spans="1:24" ht="12.75" customHeight="1">
      <c r="A55" s="108">
        <v>2</v>
      </c>
      <c r="B55" s="71"/>
      <c r="C55" s="245" t="s">
        <v>486</v>
      </c>
      <c r="D55" s="245" t="s">
        <v>192</v>
      </c>
      <c r="E55" s="245" t="s">
        <v>180</v>
      </c>
      <c r="F55" s="246"/>
      <c r="G55" s="246"/>
      <c r="H55" s="88" t="s">
        <v>642</v>
      </c>
      <c r="I55" s="88">
        <v>8.3000000000000007</v>
      </c>
      <c r="J55" s="88">
        <v>8.1</v>
      </c>
      <c r="K55" s="88">
        <v>8.1</v>
      </c>
      <c r="L55" s="88">
        <v>8.0500000000000007</v>
      </c>
      <c r="M55" s="88">
        <v>8.15</v>
      </c>
      <c r="N55" s="88">
        <v>1</v>
      </c>
      <c r="O55" s="185" t="s">
        <v>641</v>
      </c>
      <c r="P55" s="115">
        <f>TRUNC(((SUM(I55:M55)-MAX(I55:M55)-MIN(I55:M55))/3),2)-N55</f>
        <v>7.1099999999999994</v>
      </c>
      <c r="Q55" s="115" t="str">
        <f>IF(G55&gt;0,P55," ")</f>
        <v xml:space="preserve"> </v>
      </c>
      <c r="R55" s="116">
        <f>RANK(P55,$P$55:$P$56,0)</f>
        <v>1</v>
      </c>
      <c r="S55" s="109">
        <f>ABS((SUM(MIN(I55:M55),MAX(I55:M55))/2)-((SUM(I55:M55)-MAX(I55:M55)-MIN(I55:M55))/3))</f>
        <v>5.8333333333337123E-2</v>
      </c>
      <c r="T55" s="212">
        <f>AVERAGE(MIN(I55:M55),MAX(I55:M55))</f>
        <v>8.1750000000000007</v>
      </c>
      <c r="U55" s="212">
        <f>MIN(I55:M55)</f>
        <v>8.0500000000000007</v>
      </c>
      <c r="V55" s="205">
        <f>MAX(I55:M55)-MIN(I55:M55)</f>
        <v>0.25</v>
      </c>
      <c r="W55" s="116" t="str">
        <f>IF(V55&gt;0.7,"Y","N")</f>
        <v>N</v>
      </c>
      <c r="X55" s="185"/>
    </row>
    <row r="56" spans="1:24" ht="12.75" customHeight="1">
      <c r="A56" s="108">
        <v>1</v>
      </c>
      <c r="B56" s="71"/>
      <c r="C56" s="245" t="s">
        <v>452</v>
      </c>
      <c r="D56" s="245" t="s">
        <v>27</v>
      </c>
      <c r="E56" s="245" t="s">
        <v>179</v>
      </c>
      <c r="F56" s="246"/>
      <c r="G56" s="246"/>
      <c r="H56" s="88" t="s">
        <v>640</v>
      </c>
      <c r="I56" s="88">
        <v>8.1999999999999993</v>
      </c>
      <c r="J56" s="88">
        <v>8.1999999999999993</v>
      </c>
      <c r="K56" s="88">
        <v>7.9</v>
      </c>
      <c r="L56" s="88">
        <v>7.95</v>
      </c>
      <c r="M56" s="88">
        <v>7.95</v>
      </c>
      <c r="N56" s="88">
        <v>1</v>
      </c>
      <c r="O56" s="185" t="s">
        <v>641</v>
      </c>
      <c r="P56" s="115">
        <f>TRUNC(((SUM(I56:M56)-MAX(I56:M56)-MIN(I56:M56))/3),2)-N56</f>
        <v>7.0299999999999994</v>
      </c>
      <c r="Q56" s="115" t="str">
        <f>IF(G56&gt;0,P56," ")</f>
        <v xml:space="preserve"> </v>
      </c>
      <c r="R56" s="116">
        <f>RANK(P56,$P$55:$P$56,0)</f>
        <v>2</v>
      </c>
      <c r="S56" s="109">
        <f>ABS((SUM(MIN(I56:M56),MAX(I56:M56))/2)-((SUM(I56:M56)-MAX(I56:M56)-MIN(I56:M56))/3))</f>
        <v>1.6666666666667496E-2</v>
      </c>
      <c r="T56" s="212">
        <f>AVERAGE(MIN(I56:M56),MAX(I56:M56))</f>
        <v>8.0500000000000007</v>
      </c>
      <c r="U56" s="212">
        <f>MIN(I56:M56)</f>
        <v>7.9</v>
      </c>
      <c r="V56" s="205">
        <f>MAX(I56:M56)-MIN(I56:M56)</f>
        <v>0.29999999999999893</v>
      </c>
      <c r="W56" s="116" t="str">
        <f>IF(V56&gt;0.7,"Y","N")</f>
        <v>N</v>
      </c>
      <c r="X56" s="185"/>
    </row>
    <row r="59" spans="1:24" ht="18">
      <c r="A59" s="244" t="s">
        <v>487</v>
      </c>
      <c r="B59" s="213"/>
      <c r="C59" s="213"/>
      <c r="D59" s="96"/>
      <c r="E59" s="96"/>
      <c r="F59" s="102"/>
      <c r="G59" s="97"/>
      <c r="H59" s="76"/>
      <c r="I59" s="76"/>
      <c r="J59" s="76"/>
      <c r="K59" s="76"/>
      <c r="L59" s="76"/>
      <c r="M59" s="76"/>
      <c r="N59" s="76"/>
      <c r="O59" s="183"/>
      <c r="P59" s="98"/>
      <c r="Q59" s="98"/>
      <c r="R59" s="97"/>
      <c r="S59" s="98"/>
      <c r="T59" s="168"/>
      <c r="U59" s="168"/>
      <c r="V59" s="98"/>
      <c r="W59" s="97"/>
      <c r="X59" s="183"/>
    </row>
    <row r="60" spans="1:24" ht="12.75" customHeight="1">
      <c r="A60" s="70" t="s">
        <v>219</v>
      </c>
      <c r="B60" s="70" t="s">
        <v>206</v>
      </c>
      <c r="C60" s="70" t="s">
        <v>2</v>
      </c>
      <c r="D60" s="70" t="s">
        <v>3</v>
      </c>
      <c r="E60" s="70" t="s">
        <v>5</v>
      </c>
      <c r="F60" s="70" t="s">
        <v>4</v>
      </c>
      <c r="G60" s="70" t="s">
        <v>6</v>
      </c>
      <c r="H60" s="80" t="s">
        <v>8</v>
      </c>
      <c r="I60" s="81" t="s">
        <v>15</v>
      </c>
      <c r="J60" s="81" t="s">
        <v>14</v>
      </c>
      <c r="K60" s="81" t="s">
        <v>16</v>
      </c>
      <c r="L60" s="81" t="s">
        <v>17</v>
      </c>
      <c r="M60" s="81" t="s">
        <v>18</v>
      </c>
      <c r="N60" s="81" t="s">
        <v>9</v>
      </c>
      <c r="O60" s="82" t="s">
        <v>10</v>
      </c>
      <c r="P60" s="103" t="s">
        <v>122</v>
      </c>
      <c r="Q60" s="103" t="s">
        <v>122</v>
      </c>
      <c r="R60" s="105" t="s">
        <v>13</v>
      </c>
      <c r="S60" s="103" t="s">
        <v>121</v>
      </c>
      <c r="T60" s="103" t="s">
        <v>229</v>
      </c>
      <c r="U60" s="103" t="s">
        <v>549</v>
      </c>
      <c r="V60" s="103" t="s">
        <v>20</v>
      </c>
      <c r="W60" s="104" t="s">
        <v>19</v>
      </c>
      <c r="X60" s="82" t="s">
        <v>12</v>
      </c>
    </row>
    <row r="61" spans="1:24" ht="12.75" customHeight="1">
      <c r="A61" s="108">
        <v>3</v>
      </c>
      <c r="B61" s="71"/>
      <c r="C61" s="245" t="s">
        <v>60</v>
      </c>
      <c r="D61" s="245" t="s">
        <v>484</v>
      </c>
      <c r="E61" s="245" t="s">
        <v>179</v>
      </c>
      <c r="F61" s="246" t="s">
        <v>620</v>
      </c>
      <c r="G61" s="246"/>
      <c r="H61" s="88" t="s">
        <v>645</v>
      </c>
      <c r="I61" s="88">
        <v>9.4</v>
      </c>
      <c r="J61" s="88">
        <v>8.9</v>
      </c>
      <c r="K61" s="88">
        <v>9.25</v>
      </c>
      <c r="L61" s="88">
        <v>9.25</v>
      </c>
      <c r="M61" s="88">
        <v>9.35</v>
      </c>
      <c r="N61" s="88"/>
      <c r="O61" s="185"/>
      <c r="P61" s="115">
        <f>TRUNC(((SUM(I61:M61)-MAX(I61:M61)-MIN(I61:M61))/3),2)-N61</f>
        <v>9.2799999999999994</v>
      </c>
      <c r="Q61" s="115" t="str">
        <f>IF(G61&gt;0,P61," ")</f>
        <v xml:space="preserve"> </v>
      </c>
      <c r="R61" s="116">
        <f>RANK(P61,$P$61:$P$64,0)</f>
        <v>1</v>
      </c>
      <c r="S61" s="109">
        <f>ABS((SUM(MIN(I61:M61),MAX(I61:M61))/2)-((SUM(I61:M61)-MAX(I61:M61)-MIN(I61:M61))/3))</f>
        <v>0.13333333333333286</v>
      </c>
      <c r="T61" s="212">
        <f>AVERAGE(MIN(I61:M61),MAX(I61:M61))</f>
        <v>9.15</v>
      </c>
      <c r="U61" s="212">
        <f>MIN(I61:M61)</f>
        <v>8.9</v>
      </c>
      <c r="V61" s="205">
        <f>MAX(I61:M61)-MIN(I61:M61)</f>
        <v>0.5</v>
      </c>
      <c r="W61" s="116" t="str">
        <f>IF(V61&gt;0.7,"Y","N")</f>
        <v>N</v>
      </c>
      <c r="X61" s="185"/>
    </row>
    <row r="62" spans="1:24" ht="12.75" customHeight="1">
      <c r="A62" s="108">
        <v>2</v>
      </c>
      <c r="B62" s="71"/>
      <c r="C62" s="245" t="s">
        <v>157</v>
      </c>
      <c r="D62" s="245" t="s">
        <v>158</v>
      </c>
      <c r="E62" s="245" t="s">
        <v>46</v>
      </c>
      <c r="F62" s="246" t="s">
        <v>620</v>
      </c>
      <c r="G62" s="246" t="s">
        <v>124</v>
      </c>
      <c r="H62" s="88" t="s">
        <v>644</v>
      </c>
      <c r="I62" s="88">
        <v>9.25</v>
      </c>
      <c r="J62" s="88">
        <v>8.8000000000000007</v>
      </c>
      <c r="K62" s="88">
        <v>9.1999999999999993</v>
      </c>
      <c r="L62" s="88">
        <v>8.9499999999999993</v>
      </c>
      <c r="M62" s="88">
        <v>9.15</v>
      </c>
      <c r="N62" s="88"/>
      <c r="O62" s="185"/>
      <c r="P62" s="115">
        <f>TRUNC(((SUM(I62:M62)-MAX(I62:M62)-MIN(I62:M62))/3),2)-N62</f>
        <v>9.1</v>
      </c>
      <c r="Q62" s="115">
        <f>IF(G62&gt;0,P62," ")</f>
        <v>9.1</v>
      </c>
      <c r="R62" s="116">
        <f>RANK(P62,$P$61:$P$64,0)</f>
        <v>2</v>
      </c>
      <c r="S62" s="109">
        <f>ABS((SUM(MIN(I62:M62),MAX(I62:M62))/2)-((SUM(I62:M62)-MAX(I62:M62)-MIN(I62:M62))/3))</f>
        <v>7.4999999999999289E-2</v>
      </c>
      <c r="T62" s="212">
        <f>AVERAGE(MIN(I62:M62),MAX(I62:M62))</f>
        <v>9.0250000000000004</v>
      </c>
      <c r="U62" s="212">
        <f>MIN(I62:M62)</f>
        <v>8.8000000000000007</v>
      </c>
      <c r="V62" s="205">
        <f>MAX(I62:M62)-MIN(I62:M62)</f>
        <v>0.44999999999999929</v>
      </c>
      <c r="W62" s="116" t="str">
        <f>IF(V62&gt;0.7,"Y","N")</f>
        <v>N</v>
      </c>
      <c r="X62" s="185"/>
    </row>
    <row r="63" spans="1:24" ht="12.75" customHeight="1">
      <c r="A63" s="108">
        <v>4</v>
      </c>
      <c r="B63" s="71"/>
      <c r="C63" s="245" t="s">
        <v>131</v>
      </c>
      <c r="D63" s="245" t="s">
        <v>35</v>
      </c>
      <c r="E63" s="245" t="s">
        <v>80</v>
      </c>
      <c r="F63" s="246" t="s">
        <v>620</v>
      </c>
      <c r="G63" s="246"/>
      <c r="H63" s="88" t="s">
        <v>646</v>
      </c>
      <c r="I63" s="88">
        <v>9.35</v>
      </c>
      <c r="J63" s="88">
        <v>8.8000000000000007</v>
      </c>
      <c r="K63" s="88">
        <v>9.35</v>
      </c>
      <c r="L63" s="88">
        <v>8.85</v>
      </c>
      <c r="M63" s="88">
        <v>9.0500000000000007</v>
      </c>
      <c r="N63" s="88"/>
      <c r="O63" s="185"/>
      <c r="P63" s="115">
        <f>TRUNC(((SUM(I63:M63)-MAX(I63:M63)-MIN(I63:M63))/3),2)-N63</f>
        <v>9.08</v>
      </c>
      <c r="Q63" s="115" t="str">
        <f>IF(G63&gt;0,P63," ")</f>
        <v xml:space="preserve"> </v>
      </c>
      <c r="R63" s="116">
        <f>RANK(P63,$P$61:$P$64,0)</f>
        <v>3</v>
      </c>
      <c r="S63" s="109">
        <f>ABS((SUM(MIN(I63:M63),MAX(I63:M63))/2)-((SUM(I63:M63)-MAX(I63:M63)-MIN(I63:M63))/3))</f>
        <v>8.333333333334636E-3</v>
      </c>
      <c r="T63" s="212">
        <f>AVERAGE(MIN(I63:M63),MAX(I63:M63))</f>
        <v>9.0749999999999993</v>
      </c>
      <c r="U63" s="212">
        <f>MIN(I63:M63)</f>
        <v>8.8000000000000007</v>
      </c>
      <c r="V63" s="205">
        <f>MAX(I63:M63)-MIN(I63:M63)</f>
        <v>0.54999999999999893</v>
      </c>
      <c r="W63" s="116" t="str">
        <f>IF(V63&gt;0.7,"Y","N")</f>
        <v>N</v>
      </c>
      <c r="X63" s="185"/>
    </row>
    <row r="64" spans="1:24" ht="12.75" customHeight="1">
      <c r="A64" s="108">
        <v>1</v>
      </c>
      <c r="B64" s="71"/>
      <c r="C64" s="245" t="s">
        <v>335</v>
      </c>
      <c r="D64" s="245" t="s">
        <v>261</v>
      </c>
      <c r="E64" s="245" t="s">
        <v>70</v>
      </c>
      <c r="F64" s="246" t="s">
        <v>620</v>
      </c>
      <c r="G64" s="246" t="s">
        <v>124</v>
      </c>
      <c r="H64" s="88" t="s">
        <v>643</v>
      </c>
      <c r="I64" s="88">
        <v>9.35</v>
      </c>
      <c r="J64" s="88">
        <v>8.6999999999999993</v>
      </c>
      <c r="K64" s="88">
        <v>9.0500000000000007</v>
      </c>
      <c r="L64" s="88">
        <v>8.65</v>
      </c>
      <c r="M64" s="88">
        <v>9</v>
      </c>
      <c r="N64" s="88"/>
      <c r="O64" s="185"/>
      <c r="P64" s="115">
        <f>TRUNC(((SUM(I64:M64)-MAX(I64:M64)-MIN(I64:M64))/3),2)-N64</f>
        <v>8.91</v>
      </c>
      <c r="Q64" s="115">
        <f>IF(G64&gt;0,P64," ")</f>
        <v>8.91</v>
      </c>
      <c r="R64" s="116">
        <f>RANK(P64,$P$61:$P$64,0)</f>
        <v>4</v>
      </c>
      <c r="S64" s="109">
        <f>ABS((SUM(MIN(I64:M64),MAX(I64:M64))/2)-((SUM(I64:M64)-MAX(I64:M64)-MIN(I64:M64))/3))</f>
        <v>8.3333333333333925E-2</v>
      </c>
      <c r="T64" s="212">
        <f>AVERAGE(MIN(I64:M64),MAX(I64:M64))</f>
        <v>9</v>
      </c>
      <c r="U64" s="212">
        <f>MIN(I64:M64)</f>
        <v>8.65</v>
      </c>
      <c r="V64" s="205">
        <f>MAX(I64:M64)-MIN(I64:M64)</f>
        <v>0.69999999999999929</v>
      </c>
      <c r="W64" s="116" t="str">
        <f>IF(V64&gt;0.7,"Y","N")</f>
        <v>N</v>
      </c>
      <c r="X64" s="185"/>
    </row>
    <row r="67" spans="1:24" ht="18">
      <c r="A67" s="244" t="s">
        <v>488</v>
      </c>
      <c r="B67" s="213"/>
      <c r="C67" s="213"/>
      <c r="D67" s="96"/>
      <c r="E67" s="96"/>
      <c r="F67" s="102"/>
      <c r="G67" s="97"/>
      <c r="H67" s="76"/>
      <c r="I67" s="76"/>
      <c r="J67" s="76"/>
      <c r="K67" s="76"/>
      <c r="L67" s="76"/>
      <c r="M67" s="76"/>
      <c r="N67" s="76"/>
      <c r="O67" s="183"/>
      <c r="P67" s="98"/>
      <c r="Q67" s="98"/>
      <c r="R67" s="97"/>
      <c r="S67" s="98"/>
      <c r="T67" s="168"/>
      <c r="U67" s="168"/>
      <c r="V67" s="98"/>
      <c r="W67" s="97"/>
      <c r="X67" s="183"/>
    </row>
    <row r="68" spans="1:24" ht="12.75" customHeight="1">
      <c r="A68" s="70" t="s">
        <v>219</v>
      </c>
      <c r="B68" s="70" t="s">
        <v>206</v>
      </c>
      <c r="C68" s="70" t="s">
        <v>2</v>
      </c>
      <c r="D68" s="70" t="s">
        <v>3</v>
      </c>
      <c r="E68" s="70" t="s">
        <v>5</v>
      </c>
      <c r="F68" s="70" t="s">
        <v>4</v>
      </c>
      <c r="G68" s="70" t="s">
        <v>6</v>
      </c>
      <c r="H68" s="80" t="s">
        <v>8</v>
      </c>
      <c r="I68" s="81" t="s">
        <v>15</v>
      </c>
      <c r="J68" s="81" t="s">
        <v>14</v>
      </c>
      <c r="K68" s="81" t="s">
        <v>16</v>
      </c>
      <c r="L68" s="81" t="s">
        <v>17</v>
      </c>
      <c r="M68" s="81" t="s">
        <v>18</v>
      </c>
      <c r="N68" s="81" t="s">
        <v>9</v>
      </c>
      <c r="O68" s="82" t="s">
        <v>10</v>
      </c>
      <c r="P68" s="103" t="s">
        <v>122</v>
      </c>
      <c r="Q68" s="103" t="s">
        <v>122</v>
      </c>
      <c r="R68" s="105" t="s">
        <v>13</v>
      </c>
      <c r="S68" s="103" t="s">
        <v>121</v>
      </c>
      <c r="T68" s="103" t="s">
        <v>229</v>
      </c>
      <c r="U68" s="103" t="s">
        <v>549</v>
      </c>
      <c r="V68" s="103" t="s">
        <v>20</v>
      </c>
      <c r="W68" s="104" t="s">
        <v>19</v>
      </c>
      <c r="X68" s="82" t="s">
        <v>12</v>
      </c>
    </row>
    <row r="69" spans="1:24" ht="12.75" customHeight="1">
      <c r="A69" s="108">
        <v>2</v>
      </c>
      <c r="B69" s="71"/>
      <c r="C69" s="245" t="s">
        <v>489</v>
      </c>
      <c r="D69" s="245" t="s">
        <v>490</v>
      </c>
      <c r="E69" s="245" t="s">
        <v>491</v>
      </c>
      <c r="F69" s="246"/>
      <c r="G69" s="246"/>
      <c r="H69" s="88" t="s">
        <v>647</v>
      </c>
      <c r="I69" s="88">
        <v>9.1999999999999993</v>
      </c>
      <c r="J69" s="88">
        <v>9.1</v>
      </c>
      <c r="K69" s="88">
        <v>8.6999999999999993</v>
      </c>
      <c r="L69" s="88">
        <v>8.85</v>
      </c>
      <c r="M69" s="88">
        <v>9.15</v>
      </c>
      <c r="N69" s="88"/>
      <c r="O69" s="185"/>
      <c r="P69" s="115">
        <f>TRUNC(((SUM(I69:M69)-MAX(I69:M69)-MIN(I69:M69))/3),2)-N69</f>
        <v>9.0299999999999994</v>
      </c>
      <c r="Q69" s="115" t="str">
        <f>IF(G69&gt;0,P69," ")</f>
        <v xml:space="preserve"> </v>
      </c>
      <c r="R69" s="116">
        <f>RANK(P69,$P$69:$P$71,0)</f>
        <v>1</v>
      </c>
      <c r="S69" s="109">
        <f>ABS((SUM(MIN(I69:M69),MAX(I69:M69))/2)-((SUM(I69:M69)-MAX(I69:M69)-MIN(I69:M69))/3))</f>
        <v>8.3333333333333925E-2</v>
      </c>
      <c r="T69" s="212">
        <f>AVERAGE(MIN(I69:M69),MAX(I69:M69))</f>
        <v>8.9499999999999993</v>
      </c>
      <c r="U69" s="212">
        <f>MIN(I69:M69)</f>
        <v>8.6999999999999993</v>
      </c>
      <c r="V69" s="205">
        <f>MAX(I69:M69)-MIN(I69:M69)</f>
        <v>0.5</v>
      </c>
      <c r="W69" s="116" t="str">
        <f>IF(V69&gt;0.7,"Y","N")</f>
        <v>N</v>
      </c>
      <c r="X69" s="185"/>
    </row>
    <row r="70" spans="1:24" ht="12.75" customHeight="1">
      <c r="A70" s="108">
        <v>1</v>
      </c>
      <c r="B70" s="71"/>
      <c r="C70" s="245" t="s">
        <v>492</v>
      </c>
      <c r="D70" s="245" t="s">
        <v>493</v>
      </c>
      <c r="E70" s="245" t="s">
        <v>494</v>
      </c>
      <c r="F70" s="246"/>
      <c r="G70" s="246"/>
      <c r="H70" s="88" t="s">
        <v>646</v>
      </c>
      <c r="I70" s="88">
        <v>8.8000000000000007</v>
      </c>
      <c r="J70" s="88">
        <v>8.6999999999999993</v>
      </c>
      <c r="K70" s="88">
        <v>8.5500000000000007</v>
      </c>
      <c r="L70" s="88">
        <v>8.65</v>
      </c>
      <c r="M70" s="88">
        <v>8.9499999999999993</v>
      </c>
      <c r="N70" s="88"/>
      <c r="O70" s="185"/>
      <c r="P70" s="115">
        <f>TRUNC(((SUM(I70:M70)-MAX(I70:M70)-MIN(I70:M70))/3),2)-N70</f>
        <v>8.7100000000000009</v>
      </c>
      <c r="Q70" s="115" t="str">
        <f>IF(G70&gt;0,P70," ")</f>
        <v xml:space="preserve"> </v>
      </c>
      <c r="R70" s="116">
        <f>RANK(P70,$P$69:$P$71,0)</f>
        <v>2</v>
      </c>
      <c r="S70" s="109">
        <f>ABS((SUM(MIN(I70:M70),MAX(I70:M70))/2)-((SUM(I70:M70)-MAX(I70:M70)-MIN(I70:M70))/3))</f>
        <v>3.3333333333333215E-2</v>
      </c>
      <c r="T70" s="212">
        <f>AVERAGE(MIN(I70:M70),MAX(I70:M70))</f>
        <v>8.75</v>
      </c>
      <c r="U70" s="212">
        <f>MIN(I70:M70)</f>
        <v>8.5500000000000007</v>
      </c>
      <c r="V70" s="205">
        <f>MAX(I70:M70)-MIN(I70:M70)</f>
        <v>0.39999999999999858</v>
      </c>
      <c r="W70" s="116" t="str">
        <f>IF(V70&gt;0.7,"Y","N")</f>
        <v>N</v>
      </c>
      <c r="X70" s="185"/>
    </row>
    <row r="71" spans="1:24" ht="12.75" customHeight="1">
      <c r="A71" s="108">
        <v>3</v>
      </c>
      <c r="B71" s="71"/>
      <c r="C71" s="245" t="s">
        <v>44</v>
      </c>
      <c r="D71" s="245" t="s">
        <v>45</v>
      </c>
      <c r="E71" s="245" t="s">
        <v>46</v>
      </c>
      <c r="F71" s="246" t="s">
        <v>620</v>
      </c>
      <c r="G71" s="246" t="s">
        <v>126</v>
      </c>
      <c r="H71" s="88" t="s">
        <v>648</v>
      </c>
      <c r="I71" s="88">
        <v>8.9499999999999993</v>
      </c>
      <c r="J71" s="88">
        <v>8.6</v>
      </c>
      <c r="K71" s="88">
        <v>8.6</v>
      </c>
      <c r="L71" s="88">
        <v>8.6999999999999993</v>
      </c>
      <c r="M71" s="88">
        <v>8.75</v>
      </c>
      <c r="N71" s="88"/>
      <c r="O71" s="185"/>
      <c r="P71" s="115">
        <f>TRUNC(((SUM(I71:M71)-MAX(I71:M71)-MIN(I71:M71))/3),2)-N71</f>
        <v>8.68</v>
      </c>
      <c r="Q71" s="115">
        <f>IF(G71&gt;0,P71," ")</f>
        <v>8.68</v>
      </c>
      <c r="R71" s="116">
        <f>RANK(P71,$P$69:$P$71,0)</f>
        <v>3</v>
      </c>
      <c r="S71" s="109">
        <f>ABS((SUM(MIN(I71:M71),MAX(I71:M71))/2)-((SUM(I71:M71)-MAX(I71:M71)-MIN(I71:M71))/3))</f>
        <v>9.1666666666668561E-2</v>
      </c>
      <c r="T71" s="212">
        <f>AVERAGE(MIN(I71:M71),MAX(I71:M71))</f>
        <v>8.7749999999999986</v>
      </c>
      <c r="U71" s="212">
        <f>MIN(I71:M71)</f>
        <v>8.6</v>
      </c>
      <c r="V71" s="205">
        <f>MAX(I71:M71)-MIN(I71:M71)</f>
        <v>0.34999999999999964</v>
      </c>
      <c r="W71" s="116" t="str">
        <f>IF(V71&gt;0.7,"Y","N")</f>
        <v>N</v>
      </c>
      <c r="X71" s="185"/>
    </row>
    <row r="74" spans="1:24" ht="18">
      <c r="A74" s="244" t="s">
        <v>495</v>
      </c>
      <c r="B74" s="213"/>
      <c r="C74" s="213"/>
      <c r="D74" s="96"/>
      <c r="E74" s="96"/>
      <c r="F74" s="102"/>
      <c r="G74" s="97"/>
      <c r="H74" s="76"/>
      <c r="I74" s="76"/>
      <c r="J74" s="76"/>
      <c r="K74" s="76"/>
      <c r="L74" s="76"/>
      <c r="M74" s="76"/>
      <c r="N74" s="76"/>
      <c r="O74" s="183"/>
      <c r="P74" s="98"/>
      <c r="Q74" s="98"/>
      <c r="R74" s="97"/>
      <c r="S74" s="98"/>
      <c r="T74" s="168"/>
      <c r="U74" s="168"/>
      <c r="V74" s="98"/>
      <c r="W74" s="97"/>
      <c r="X74" s="183"/>
    </row>
    <row r="75" spans="1:24" ht="12.75" customHeight="1">
      <c r="A75" s="70" t="s">
        <v>219</v>
      </c>
      <c r="B75" s="70" t="s">
        <v>206</v>
      </c>
      <c r="C75" s="70" t="s">
        <v>2</v>
      </c>
      <c r="D75" s="70" t="s">
        <v>3</v>
      </c>
      <c r="E75" s="70" t="s">
        <v>5</v>
      </c>
      <c r="F75" s="70" t="s">
        <v>4</v>
      </c>
      <c r="G75" s="70" t="s">
        <v>6</v>
      </c>
      <c r="H75" s="80" t="s">
        <v>8</v>
      </c>
      <c r="I75" s="81" t="s">
        <v>15</v>
      </c>
      <c r="J75" s="81" t="s">
        <v>14</v>
      </c>
      <c r="K75" s="81" t="s">
        <v>16</v>
      </c>
      <c r="L75" s="81" t="s">
        <v>17</v>
      </c>
      <c r="M75" s="81" t="s">
        <v>18</v>
      </c>
      <c r="N75" s="81" t="s">
        <v>9</v>
      </c>
      <c r="O75" s="82" t="s">
        <v>10</v>
      </c>
      <c r="P75" s="103" t="s">
        <v>122</v>
      </c>
      <c r="Q75" s="103" t="s">
        <v>122</v>
      </c>
      <c r="R75" s="105" t="s">
        <v>13</v>
      </c>
      <c r="S75" s="103" t="s">
        <v>121</v>
      </c>
      <c r="T75" s="103" t="s">
        <v>229</v>
      </c>
      <c r="U75" s="103" t="s">
        <v>549</v>
      </c>
      <c r="V75" s="103" t="s">
        <v>20</v>
      </c>
      <c r="W75" s="104" t="s">
        <v>19</v>
      </c>
      <c r="X75" s="82" t="s">
        <v>12</v>
      </c>
    </row>
    <row r="76" spans="1:24" ht="12.75" customHeight="1">
      <c r="A76" s="108">
        <v>4</v>
      </c>
      <c r="B76" s="71"/>
      <c r="C76" s="245" t="s">
        <v>131</v>
      </c>
      <c r="D76" s="245" t="s">
        <v>35</v>
      </c>
      <c r="E76" s="245" t="s">
        <v>80</v>
      </c>
      <c r="F76" s="246" t="s">
        <v>620</v>
      </c>
      <c r="G76" s="246"/>
      <c r="H76" s="88" t="s">
        <v>635</v>
      </c>
      <c r="I76" s="88">
        <v>9.1</v>
      </c>
      <c r="J76" s="88">
        <v>8.9</v>
      </c>
      <c r="K76" s="88">
        <v>9.1</v>
      </c>
      <c r="L76" s="88">
        <v>8.85</v>
      </c>
      <c r="M76" s="88">
        <v>9</v>
      </c>
      <c r="N76" s="88"/>
      <c r="O76" s="185"/>
      <c r="P76" s="115">
        <f>TRUNC(((SUM(I76:M76)-MAX(I76:M76)-MIN(I76:M76))/3),2)-N76</f>
        <v>9</v>
      </c>
      <c r="Q76" s="115" t="str">
        <f>IF(G76&gt;0,P76," ")</f>
        <v xml:space="preserve"> </v>
      </c>
      <c r="R76" s="116">
        <f>RANK(P76,$P$76:$P$80,0)</f>
        <v>1</v>
      </c>
      <c r="S76" s="109">
        <f>ABS((SUM(MIN(I76:M76),MAX(I76:M76))/2)-((SUM(I76:M76)-MAX(I76:M76)-MIN(I76:M76))/3))</f>
        <v>2.5000000000000355E-2</v>
      </c>
      <c r="T76" s="212">
        <f>AVERAGE(MIN(I76:M76),MAX(I76:M76))</f>
        <v>8.9749999999999996</v>
      </c>
      <c r="U76" s="212">
        <f>MIN(I76:M76)</f>
        <v>8.85</v>
      </c>
      <c r="V76" s="205">
        <f>MAX(I76:M76)-MIN(I76:M76)</f>
        <v>0.25</v>
      </c>
      <c r="W76" s="116" t="str">
        <f>IF(V76&gt;0.7,"Y","N")</f>
        <v>N</v>
      </c>
      <c r="X76" s="185" t="s">
        <v>654</v>
      </c>
    </row>
    <row r="77" spans="1:24" ht="12.75" customHeight="1">
      <c r="A77" s="108">
        <v>2</v>
      </c>
      <c r="B77" s="71"/>
      <c r="C77" s="245" t="s">
        <v>60</v>
      </c>
      <c r="D77" s="245" t="s">
        <v>484</v>
      </c>
      <c r="E77" s="245" t="s">
        <v>179</v>
      </c>
      <c r="F77" s="246" t="s">
        <v>620</v>
      </c>
      <c r="G77" s="246"/>
      <c r="H77" s="88" t="s">
        <v>650</v>
      </c>
      <c r="I77" s="88">
        <v>9.3000000000000007</v>
      </c>
      <c r="J77" s="88">
        <v>9.1</v>
      </c>
      <c r="K77" s="88">
        <v>9.35</v>
      </c>
      <c r="L77" s="88">
        <v>9.25</v>
      </c>
      <c r="M77" s="88">
        <v>9.4</v>
      </c>
      <c r="N77" s="88">
        <v>0.3</v>
      </c>
      <c r="O77" s="185" t="s">
        <v>651</v>
      </c>
      <c r="P77" s="115">
        <f>TRUNC(((SUM(I77:M77)-MAX(I77:M77)-MIN(I77:M77))/3),2)-N77</f>
        <v>9</v>
      </c>
      <c r="Q77" s="115" t="str">
        <f>IF(G77&gt;0,P77," ")</f>
        <v xml:space="preserve"> </v>
      </c>
      <c r="R77" s="116">
        <f>RANK(P77,$P$76:$P$80,0)</f>
        <v>1</v>
      </c>
      <c r="S77" s="109">
        <f>ABS((SUM(MIN(I77:M77),MAX(I77:M77))/2)-((SUM(I77:M77)-MAX(I77:M77)-MIN(I77:M77))/3))</f>
        <v>4.9999999999998934E-2</v>
      </c>
      <c r="T77" s="212">
        <f>AVERAGE(MIN(I77:M77),MAX(I77:M77))</f>
        <v>9.25</v>
      </c>
      <c r="U77" s="212">
        <f>MIN(I77:M77)</f>
        <v>9.1</v>
      </c>
      <c r="V77" s="205">
        <f>MAX(I77:M77)-MIN(I77:M77)</f>
        <v>0.30000000000000071</v>
      </c>
      <c r="W77" s="116" t="str">
        <f>IF(V77&gt;0.7,"Y","N")</f>
        <v>N</v>
      </c>
      <c r="X77" s="185" t="s">
        <v>616</v>
      </c>
    </row>
    <row r="78" spans="1:24" ht="12.75" customHeight="1">
      <c r="A78" s="108">
        <v>3</v>
      </c>
      <c r="B78" s="71"/>
      <c r="C78" s="245" t="s">
        <v>157</v>
      </c>
      <c r="D78" s="245" t="s">
        <v>158</v>
      </c>
      <c r="E78" s="245" t="s">
        <v>46</v>
      </c>
      <c r="F78" s="246" t="s">
        <v>620</v>
      </c>
      <c r="G78" s="246" t="s">
        <v>124</v>
      </c>
      <c r="H78" s="88" t="s">
        <v>652</v>
      </c>
      <c r="I78" s="88">
        <v>9.15</v>
      </c>
      <c r="J78" s="88">
        <v>8.8000000000000007</v>
      </c>
      <c r="K78" s="88">
        <v>8.85</v>
      </c>
      <c r="L78" s="88">
        <v>8.75</v>
      </c>
      <c r="M78" s="88">
        <v>9.0500000000000007</v>
      </c>
      <c r="N78" s="88"/>
      <c r="O78" s="185"/>
      <c r="P78" s="115">
        <f>TRUNC(((SUM(I78:M78)-MAX(I78:M78)-MIN(I78:M78))/3),2)-N78</f>
        <v>8.9</v>
      </c>
      <c r="Q78" s="115">
        <f>IF(G78&gt;0,P78," ")</f>
        <v>8.9</v>
      </c>
      <c r="R78" s="116">
        <f>RANK(P78,$P$76:$P$80,0)</f>
        <v>3</v>
      </c>
      <c r="S78" s="109">
        <f>ABS((SUM(MIN(I78:M78),MAX(I78:M78))/2)-((SUM(I78:M78)-MAX(I78:M78)-MIN(I78:M78))/3))</f>
        <v>4.9999999999995381E-2</v>
      </c>
      <c r="T78" s="212">
        <f>AVERAGE(MIN(I78:M78),MAX(I78:M78))</f>
        <v>8.9499999999999993</v>
      </c>
      <c r="U78" s="212">
        <f>MIN(I78:M78)</f>
        <v>8.75</v>
      </c>
      <c r="V78" s="205">
        <f>MAX(I78:M78)-MIN(I78:M78)</f>
        <v>0.40000000000000036</v>
      </c>
      <c r="W78" s="116" t="str">
        <f>IF(V78&gt;0.7,"Y","N")</f>
        <v>N</v>
      </c>
      <c r="X78" s="185" t="s">
        <v>617</v>
      </c>
    </row>
    <row r="79" spans="1:24" ht="12.75" customHeight="1">
      <c r="A79" s="108">
        <v>5</v>
      </c>
      <c r="B79" s="71"/>
      <c r="C79" s="245" t="s">
        <v>496</v>
      </c>
      <c r="D79" s="245" t="s">
        <v>497</v>
      </c>
      <c r="E79" s="245" t="s">
        <v>178</v>
      </c>
      <c r="F79" s="246"/>
      <c r="G79" s="246"/>
      <c r="H79" s="88" t="s">
        <v>653</v>
      </c>
      <c r="I79" s="88">
        <v>8.75</v>
      </c>
      <c r="J79" s="88">
        <v>8.6</v>
      </c>
      <c r="K79" s="88">
        <v>8.9</v>
      </c>
      <c r="L79" s="88">
        <v>9.0500000000000007</v>
      </c>
      <c r="M79" s="88">
        <v>9.1</v>
      </c>
      <c r="N79" s="88"/>
      <c r="O79" s="185"/>
      <c r="P79" s="115">
        <f>TRUNC(((SUM(I79:M79)-MAX(I79:M79)-MIN(I79:M79))/3),2)-N79</f>
        <v>8.9</v>
      </c>
      <c r="Q79" s="115" t="str">
        <f>IF(G79&gt;0,P79," ")</f>
        <v xml:space="preserve"> </v>
      </c>
      <c r="R79" s="116">
        <f>RANK(P79,$P$76:$P$80,0)</f>
        <v>3</v>
      </c>
      <c r="S79" s="109">
        <f>ABS((SUM(MIN(I79:M79),MAX(I79:M79))/2)-((SUM(I79:M79)-MAX(I79:M79)-MIN(I79:M79))/3))</f>
        <v>4.9999999999998934E-2</v>
      </c>
      <c r="T79" s="212">
        <f>AVERAGE(MIN(I79:M79),MAX(I79:M79))</f>
        <v>8.85</v>
      </c>
      <c r="U79" s="212">
        <f>MIN(I79:M79)</f>
        <v>8.6</v>
      </c>
      <c r="V79" s="205">
        <f>MAX(I79:M79)-MIN(I79:M79)</f>
        <v>0.5</v>
      </c>
      <c r="W79" s="116" t="str">
        <f>IF(V79&gt;0.7,"Y","N")</f>
        <v>N</v>
      </c>
      <c r="X79" s="185"/>
    </row>
    <row r="80" spans="1:24" ht="12.75" customHeight="1">
      <c r="A80" s="108">
        <v>1</v>
      </c>
      <c r="B80" s="71"/>
      <c r="C80" s="245" t="s">
        <v>335</v>
      </c>
      <c r="D80" s="245" t="s">
        <v>261</v>
      </c>
      <c r="E80" s="245" t="s">
        <v>70</v>
      </c>
      <c r="F80" s="246" t="s">
        <v>620</v>
      </c>
      <c r="G80" s="246" t="s">
        <v>124</v>
      </c>
      <c r="H80" s="88" t="s">
        <v>649</v>
      </c>
      <c r="I80" s="88">
        <v>9.1999999999999993</v>
      </c>
      <c r="J80" s="88">
        <v>8.6999999999999993</v>
      </c>
      <c r="K80" s="88">
        <v>8.6999999999999993</v>
      </c>
      <c r="L80" s="88">
        <v>8.8000000000000007</v>
      </c>
      <c r="M80" s="88">
        <v>8.9</v>
      </c>
      <c r="N80" s="88"/>
      <c r="O80" s="185"/>
      <c r="P80" s="115">
        <f>TRUNC(((SUM(I80:M80)-MAX(I80:M80)-MIN(I80:M80))/3),2)-N80</f>
        <v>8.8000000000000007</v>
      </c>
      <c r="Q80" s="115">
        <f>IF(G80&gt;0,P80," ")</f>
        <v>8.8000000000000007</v>
      </c>
      <c r="R80" s="116">
        <f>RANK(P80,$P$76:$P$80,0)</f>
        <v>5</v>
      </c>
      <c r="S80" s="109">
        <f>ABS((SUM(MIN(I80:M80),MAX(I80:M80))/2)-((SUM(I80:M80)-MAX(I80:M80)-MIN(I80:M80))/3))</f>
        <v>0.15000000000000036</v>
      </c>
      <c r="T80" s="212">
        <f>AVERAGE(MIN(I80:M80),MAX(I80:M80))</f>
        <v>8.9499999999999993</v>
      </c>
      <c r="U80" s="212">
        <f>MIN(I80:M80)</f>
        <v>8.6999999999999993</v>
      </c>
      <c r="V80" s="205">
        <f>MAX(I80:M80)-MIN(I80:M80)</f>
        <v>0.5</v>
      </c>
      <c r="W80" s="116" t="str">
        <f>IF(V80&gt;0.7,"Y","N")</f>
        <v>N</v>
      </c>
      <c r="X80" s="185"/>
    </row>
    <row r="83" spans="1:24" ht="18">
      <c r="A83" s="244" t="s">
        <v>498</v>
      </c>
      <c r="B83" s="213"/>
      <c r="C83" s="213"/>
      <c r="D83" s="96"/>
      <c r="E83" s="96"/>
      <c r="F83" s="102"/>
      <c r="G83" s="97"/>
      <c r="H83" s="76"/>
      <c r="I83" s="76"/>
      <c r="J83" s="76"/>
      <c r="K83" s="76"/>
      <c r="L83" s="76"/>
      <c r="M83" s="76"/>
      <c r="N83" s="76"/>
      <c r="O83" s="183"/>
      <c r="P83" s="98"/>
      <c r="Q83" s="98"/>
      <c r="R83" s="97"/>
      <c r="S83" s="98"/>
      <c r="T83" s="168"/>
      <c r="U83" s="168"/>
      <c r="V83" s="98"/>
      <c r="W83" s="97"/>
      <c r="X83" s="183"/>
    </row>
    <row r="84" spans="1:24" ht="12.75" customHeight="1">
      <c r="A84" s="70" t="s">
        <v>219</v>
      </c>
      <c r="B84" s="70" t="s">
        <v>206</v>
      </c>
      <c r="C84" s="70" t="s">
        <v>2</v>
      </c>
      <c r="D84" s="70" t="s">
        <v>3</v>
      </c>
      <c r="E84" s="70" t="s">
        <v>5</v>
      </c>
      <c r="F84" s="70" t="s">
        <v>4</v>
      </c>
      <c r="G84" s="70" t="s">
        <v>6</v>
      </c>
      <c r="H84" s="80" t="s">
        <v>8</v>
      </c>
      <c r="I84" s="81" t="s">
        <v>15</v>
      </c>
      <c r="J84" s="81" t="s">
        <v>14</v>
      </c>
      <c r="K84" s="81" t="s">
        <v>16</v>
      </c>
      <c r="L84" s="81" t="s">
        <v>17</v>
      </c>
      <c r="M84" s="81" t="s">
        <v>18</v>
      </c>
      <c r="N84" s="81" t="s">
        <v>9</v>
      </c>
      <c r="O84" s="82" t="s">
        <v>10</v>
      </c>
      <c r="P84" s="103" t="s">
        <v>122</v>
      </c>
      <c r="Q84" s="103" t="s">
        <v>122</v>
      </c>
      <c r="R84" s="105" t="s">
        <v>13</v>
      </c>
      <c r="S84" s="103" t="s">
        <v>121</v>
      </c>
      <c r="T84" s="103" t="s">
        <v>229</v>
      </c>
      <c r="U84" s="103" t="s">
        <v>549</v>
      </c>
      <c r="V84" s="103" t="s">
        <v>20</v>
      </c>
      <c r="W84" s="104" t="s">
        <v>19</v>
      </c>
      <c r="X84" s="82" t="s">
        <v>12</v>
      </c>
    </row>
    <row r="85" spans="1:24" ht="12.75" customHeight="1">
      <c r="A85" s="108">
        <v>1</v>
      </c>
      <c r="B85" s="71"/>
      <c r="C85" s="245" t="s">
        <v>489</v>
      </c>
      <c r="D85" s="245" t="s">
        <v>490</v>
      </c>
      <c r="E85" s="245" t="s">
        <v>491</v>
      </c>
      <c r="F85" s="246"/>
      <c r="G85" s="246"/>
      <c r="H85" s="88" t="s">
        <v>655</v>
      </c>
      <c r="I85" s="88">
        <v>9.25</v>
      </c>
      <c r="J85" s="88">
        <v>9</v>
      </c>
      <c r="K85" s="88">
        <v>9.25</v>
      </c>
      <c r="L85" s="88">
        <v>9.25</v>
      </c>
      <c r="M85" s="88">
        <v>9.25</v>
      </c>
      <c r="N85" s="88"/>
      <c r="O85" s="185"/>
      <c r="P85" s="115">
        <f>TRUNC(((SUM(I85:M85)-MAX(I85:M85)-MIN(I85:M85))/3),2)-N85</f>
        <v>9.25</v>
      </c>
      <c r="Q85" s="115" t="str">
        <f>IF(G85&gt;0,P85," ")</f>
        <v xml:space="preserve"> </v>
      </c>
      <c r="R85" s="116">
        <f>RANK(P85,$P$85:$P$86,0)</f>
        <v>1</v>
      </c>
      <c r="S85" s="109">
        <f>ABS((SUM(MIN(I85:M85),MAX(I85:M85))/2)-((SUM(I85:M85)-MAX(I85:M85)-MIN(I85:M85))/3))</f>
        <v>0.125</v>
      </c>
      <c r="T85" s="212">
        <f>AVERAGE(MIN(I85:M85),MAX(I85:M85))</f>
        <v>9.125</v>
      </c>
      <c r="U85" s="212">
        <f>MIN(I85:M85)</f>
        <v>9</v>
      </c>
      <c r="V85" s="205">
        <f>MAX(I85:M85)-MIN(I85:M85)</f>
        <v>0.25</v>
      </c>
      <c r="W85" s="116" t="str">
        <f>IF(V85&gt;0.7,"Y","N")</f>
        <v>N</v>
      </c>
      <c r="X85" s="185"/>
    </row>
    <row r="86" spans="1:24" ht="12.75" customHeight="1">
      <c r="A86" s="108">
        <v>2</v>
      </c>
      <c r="B86" s="71"/>
      <c r="C86" s="245" t="s">
        <v>492</v>
      </c>
      <c r="D86" s="245" t="s">
        <v>493</v>
      </c>
      <c r="E86" s="245" t="s">
        <v>494</v>
      </c>
      <c r="F86" s="246"/>
      <c r="G86" s="246"/>
      <c r="H86" s="88" t="s">
        <v>656</v>
      </c>
      <c r="I86" s="88">
        <v>8.5500000000000007</v>
      </c>
      <c r="J86" s="88">
        <v>8.5</v>
      </c>
      <c r="K86" s="88">
        <v>8.5</v>
      </c>
      <c r="L86" s="88">
        <v>8.75</v>
      </c>
      <c r="M86" s="88">
        <v>8.5500000000000007</v>
      </c>
      <c r="N86" s="88">
        <v>0.1</v>
      </c>
      <c r="O86" s="185" t="s">
        <v>657</v>
      </c>
      <c r="P86" s="115">
        <f>TRUNC(((SUM(I86:M86)-MAX(I86:M86)-MIN(I86:M86))/3),2)-N86</f>
        <v>8.43</v>
      </c>
      <c r="Q86" s="115" t="str">
        <f>IF(G86&gt;0,P86," ")</f>
        <v xml:space="preserve"> </v>
      </c>
      <c r="R86" s="116">
        <f>RANK(P86,$P$85:$P$86,0)</f>
        <v>2</v>
      </c>
      <c r="S86" s="109">
        <f>ABS((SUM(MIN(I86:M86),MAX(I86:M86))/2)-((SUM(I86:M86)-MAX(I86:M86)-MIN(I86:M86))/3))</f>
        <v>9.1666666666668561E-2</v>
      </c>
      <c r="T86" s="212">
        <f>AVERAGE(MIN(I86:M86),MAX(I86:M86))</f>
        <v>8.625</v>
      </c>
      <c r="U86" s="212">
        <f>MIN(I86:M86)</f>
        <v>8.5</v>
      </c>
      <c r="V86" s="205">
        <f>MAX(I86:M86)-MIN(I86:M86)</f>
        <v>0.25</v>
      </c>
      <c r="W86" s="116" t="str">
        <f>IF(V86&gt;0.7,"Y","N")</f>
        <v>N</v>
      </c>
      <c r="X86" s="185"/>
    </row>
    <row r="89" spans="1:24" ht="18">
      <c r="A89" s="244" t="s">
        <v>499</v>
      </c>
      <c r="B89" s="213"/>
      <c r="C89" s="213"/>
      <c r="D89" s="96"/>
      <c r="E89" s="96"/>
      <c r="F89" s="102"/>
      <c r="G89" s="97"/>
      <c r="H89" s="76"/>
      <c r="I89" s="76"/>
      <c r="J89" s="76"/>
      <c r="K89" s="76"/>
      <c r="L89" s="76"/>
      <c r="M89" s="76"/>
      <c r="N89" s="76"/>
      <c r="O89" s="183"/>
      <c r="P89" s="98"/>
      <c r="Q89" s="98"/>
      <c r="R89" s="97"/>
      <c r="S89" s="98"/>
      <c r="T89" s="168"/>
      <c r="U89" s="168"/>
      <c r="V89" s="98"/>
      <c r="W89" s="97"/>
      <c r="X89" s="183"/>
    </row>
    <row r="90" spans="1:24" ht="12.75" customHeight="1">
      <c r="A90" s="70" t="s">
        <v>219</v>
      </c>
      <c r="B90" s="70" t="s">
        <v>206</v>
      </c>
      <c r="C90" s="70" t="s">
        <v>2</v>
      </c>
      <c r="D90" s="70" t="s">
        <v>3</v>
      </c>
      <c r="E90" s="70" t="s">
        <v>5</v>
      </c>
      <c r="F90" s="70" t="s">
        <v>4</v>
      </c>
      <c r="G90" s="70" t="s">
        <v>6</v>
      </c>
      <c r="H90" s="80" t="s">
        <v>8</v>
      </c>
      <c r="I90" s="81" t="s">
        <v>15</v>
      </c>
      <c r="J90" s="81" t="s">
        <v>14</v>
      </c>
      <c r="K90" s="81" t="s">
        <v>16</v>
      </c>
      <c r="L90" s="81" t="s">
        <v>17</v>
      </c>
      <c r="M90" s="81" t="s">
        <v>18</v>
      </c>
      <c r="N90" s="81" t="s">
        <v>9</v>
      </c>
      <c r="O90" s="82" t="s">
        <v>10</v>
      </c>
      <c r="P90" s="103" t="s">
        <v>122</v>
      </c>
      <c r="Q90" s="103" t="s">
        <v>122</v>
      </c>
      <c r="R90" s="105" t="s">
        <v>13</v>
      </c>
      <c r="S90" s="103" t="s">
        <v>121</v>
      </c>
      <c r="T90" s="103" t="s">
        <v>229</v>
      </c>
      <c r="U90" s="103" t="s">
        <v>549</v>
      </c>
      <c r="V90" s="103" t="s">
        <v>20</v>
      </c>
      <c r="W90" s="104" t="s">
        <v>19</v>
      </c>
      <c r="X90" s="82" t="s">
        <v>12</v>
      </c>
    </row>
    <row r="91" spans="1:24" ht="12.75" customHeight="1">
      <c r="A91" s="108">
        <v>3</v>
      </c>
      <c r="B91" s="71"/>
      <c r="C91" s="245" t="s">
        <v>60</v>
      </c>
      <c r="D91" s="245" t="s">
        <v>484</v>
      </c>
      <c r="E91" s="245" t="s">
        <v>179</v>
      </c>
      <c r="F91" s="246" t="s">
        <v>620</v>
      </c>
      <c r="G91" s="246"/>
      <c r="H91" s="88" t="s">
        <v>660</v>
      </c>
      <c r="I91" s="88">
        <v>9.35</v>
      </c>
      <c r="J91" s="88">
        <v>9</v>
      </c>
      <c r="K91" s="88">
        <v>9.1999999999999993</v>
      </c>
      <c r="L91" s="88">
        <v>9.0500000000000007</v>
      </c>
      <c r="M91" s="88">
        <v>9.25</v>
      </c>
      <c r="N91" s="88"/>
      <c r="O91" s="185"/>
      <c r="P91" s="115">
        <f>TRUNC(((SUM(I91:M91)-MAX(I91:M91)-MIN(I91:M91))/3),2)-N91</f>
        <v>9.16</v>
      </c>
      <c r="Q91" s="115" t="str">
        <f>IF(G91&gt;0,P91," ")</f>
        <v xml:space="preserve"> </v>
      </c>
      <c r="R91" s="116">
        <f>RANK(P91,$P$91:$P$94,0)</f>
        <v>1</v>
      </c>
      <c r="S91" s="109">
        <f>ABS((SUM(MIN(I91:M91),MAX(I91:M91))/2)-((SUM(I91:M91)-MAX(I91:M91)-MIN(I91:M91))/3))</f>
        <v>8.333333333334636E-3</v>
      </c>
      <c r="T91" s="212">
        <f>AVERAGE(MIN(I91:M91),MAX(I91:M91))</f>
        <v>9.1750000000000007</v>
      </c>
      <c r="U91" s="212">
        <f>MIN(I91:M91)</f>
        <v>9</v>
      </c>
      <c r="V91" s="205">
        <f>MAX(I91:M91)-MIN(I91:M91)</f>
        <v>0.34999999999999964</v>
      </c>
      <c r="W91" s="116" t="str">
        <f>IF(V91&gt;0.7,"Y","N")</f>
        <v>N</v>
      </c>
      <c r="X91" s="185"/>
    </row>
    <row r="92" spans="1:24" ht="12.75" customHeight="1">
      <c r="A92" s="108">
        <v>1</v>
      </c>
      <c r="B92" s="71"/>
      <c r="C92" s="245" t="s">
        <v>131</v>
      </c>
      <c r="D92" s="245" t="s">
        <v>35</v>
      </c>
      <c r="E92" s="245" t="s">
        <v>80</v>
      </c>
      <c r="F92" s="246" t="s">
        <v>620</v>
      </c>
      <c r="G92" s="246"/>
      <c r="H92" s="88" t="s">
        <v>658</v>
      </c>
      <c r="I92" s="88">
        <v>9.1999999999999993</v>
      </c>
      <c r="J92" s="88">
        <v>8.5</v>
      </c>
      <c r="K92" s="88">
        <v>9.1</v>
      </c>
      <c r="L92" s="88">
        <v>8.85</v>
      </c>
      <c r="M92" s="88">
        <v>9.1</v>
      </c>
      <c r="N92" s="88"/>
      <c r="O92" s="185"/>
      <c r="P92" s="115">
        <f>TRUNC(((SUM(I92:M92)-MAX(I92:M92)-MIN(I92:M92))/3),2)-N92</f>
        <v>9.01</v>
      </c>
      <c r="Q92" s="115" t="str">
        <f>IF(G92&gt;0,P92," ")</f>
        <v xml:space="preserve"> </v>
      </c>
      <c r="R92" s="116">
        <f>RANK(P92,$P$91:$P$94,0)</f>
        <v>2</v>
      </c>
      <c r="S92" s="109">
        <f>ABS((SUM(MIN(I92:M92),MAX(I92:M92))/2)-((SUM(I92:M92)-MAX(I92:M92)-MIN(I92:M92))/3))</f>
        <v>0.16666666666666607</v>
      </c>
      <c r="T92" s="212">
        <f>AVERAGE(MIN(I92:M92),MAX(I92:M92))</f>
        <v>8.85</v>
      </c>
      <c r="U92" s="212">
        <f>MIN(I92:M92)</f>
        <v>8.5</v>
      </c>
      <c r="V92" s="205">
        <f>MAX(I92:M92)-MIN(I92:M92)</f>
        <v>0.69999999999999929</v>
      </c>
      <c r="W92" s="116" t="str">
        <f>IF(V92&gt;0.7,"Y","N")</f>
        <v>N</v>
      </c>
      <c r="X92" s="185"/>
    </row>
    <row r="93" spans="1:24" ht="12.75" customHeight="1">
      <c r="A93" s="108">
        <v>4</v>
      </c>
      <c r="B93" s="71"/>
      <c r="C93" s="245" t="s">
        <v>157</v>
      </c>
      <c r="D93" s="245" t="s">
        <v>158</v>
      </c>
      <c r="E93" s="245" t="s">
        <v>46</v>
      </c>
      <c r="F93" s="246" t="s">
        <v>620</v>
      </c>
      <c r="G93" s="246" t="s">
        <v>124</v>
      </c>
      <c r="H93" s="88" t="s">
        <v>661</v>
      </c>
      <c r="I93" s="88">
        <v>9.1</v>
      </c>
      <c r="J93" s="88">
        <v>8.6</v>
      </c>
      <c r="K93" s="88">
        <v>9</v>
      </c>
      <c r="L93" s="88">
        <v>8.85</v>
      </c>
      <c r="M93" s="88">
        <v>9.0500000000000007</v>
      </c>
      <c r="N93" s="88"/>
      <c r="O93" s="185"/>
      <c r="P93" s="115">
        <f>TRUNC(((SUM(I93:M93)-MAX(I93:M93)-MIN(I93:M93))/3),2)-N93</f>
        <v>8.9600000000000009</v>
      </c>
      <c r="Q93" s="115">
        <f>IF(G93&gt;0,P93," ")</f>
        <v>8.9600000000000009</v>
      </c>
      <c r="R93" s="116">
        <f>RANK(P93,$P$91:$P$94,0)</f>
        <v>3</v>
      </c>
      <c r="S93" s="109">
        <f>ABS((SUM(MIN(I93:M93),MAX(I93:M93))/2)-((SUM(I93:M93)-MAX(I93:M93)-MIN(I93:M93))/3))</f>
        <v>0.11666666666666359</v>
      </c>
      <c r="T93" s="212">
        <f>AVERAGE(MIN(I93:M93),MAX(I93:M93))</f>
        <v>8.85</v>
      </c>
      <c r="U93" s="212">
        <f>MIN(I93:M93)</f>
        <v>8.6</v>
      </c>
      <c r="V93" s="205">
        <f>MAX(I93:M93)-MIN(I93:M93)</f>
        <v>0.5</v>
      </c>
      <c r="W93" s="116" t="str">
        <f>IF(V93&gt;0.7,"Y","N")</f>
        <v>N</v>
      </c>
      <c r="X93" s="185"/>
    </row>
    <row r="94" spans="1:24" ht="12.75" customHeight="1">
      <c r="A94" s="108">
        <v>2</v>
      </c>
      <c r="B94" s="71"/>
      <c r="C94" s="245" t="s">
        <v>335</v>
      </c>
      <c r="D94" s="245" t="s">
        <v>261</v>
      </c>
      <c r="E94" s="245" t="s">
        <v>70</v>
      </c>
      <c r="F94" s="246" t="s">
        <v>620</v>
      </c>
      <c r="G94" s="246" t="s">
        <v>124</v>
      </c>
      <c r="H94" s="88" t="s">
        <v>659</v>
      </c>
      <c r="I94" s="88">
        <v>9.1</v>
      </c>
      <c r="J94" s="88">
        <v>8.5</v>
      </c>
      <c r="K94" s="88">
        <v>8.65</v>
      </c>
      <c r="L94" s="88">
        <v>8.75</v>
      </c>
      <c r="M94" s="88">
        <v>9</v>
      </c>
      <c r="N94" s="88"/>
      <c r="O94" s="185"/>
      <c r="P94" s="115">
        <f>TRUNC(((SUM(I94:M94)-MAX(I94:M94)-MIN(I94:M94))/3),2)-N94</f>
        <v>8.8000000000000007</v>
      </c>
      <c r="Q94" s="115">
        <f>IF(G94&gt;0,P94," ")</f>
        <v>8.8000000000000007</v>
      </c>
      <c r="R94" s="116">
        <f>RANK(P94,$P$91:$P$94,0)</f>
        <v>4</v>
      </c>
      <c r="S94" s="109">
        <f>ABS((SUM(MIN(I94:M94),MAX(I94:M94))/2)-((SUM(I94:M94)-MAX(I94:M94)-MIN(I94:M94))/3))</f>
        <v>1.7763568394002505E-15</v>
      </c>
      <c r="T94" s="212">
        <f>AVERAGE(MIN(I94:M94),MAX(I94:M94))</f>
        <v>8.8000000000000007</v>
      </c>
      <c r="U94" s="212">
        <f>MIN(I94:M94)</f>
        <v>8.5</v>
      </c>
      <c r="V94" s="205">
        <f>MAX(I94:M94)-MIN(I94:M94)</f>
        <v>0.59999999999999964</v>
      </c>
      <c r="W94" s="116" t="str">
        <f>IF(V94&gt;0.7,"Y","N")</f>
        <v>N</v>
      </c>
      <c r="X94" s="185"/>
    </row>
    <row r="97" spans="1:24" ht="18">
      <c r="A97" s="244" t="s">
        <v>500</v>
      </c>
      <c r="B97" s="213"/>
      <c r="C97" s="213"/>
      <c r="D97" s="96"/>
      <c r="E97" s="96"/>
      <c r="F97" s="102"/>
      <c r="G97" s="97"/>
      <c r="H97" s="76"/>
      <c r="I97" s="76"/>
      <c r="J97" s="76"/>
      <c r="K97" s="76"/>
      <c r="L97" s="76"/>
      <c r="M97" s="76"/>
      <c r="N97" s="76"/>
      <c r="O97" s="183"/>
      <c r="P97" s="98"/>
      <c r="Q97" s="98"/>
      <c r="R97" s="97"/>
      <c r="S97" s="98"/>
      <c r="T97" s="168"/>
      <c r="U97" s="168"/>
      <c r="V97" s="98"/>
      <c r="W97" s="97"/>
      <c r="X97" s="183"/>
    </row>
    <row r="98" spans="1:24" ht="12.75" customHeight="1">
      <c r="A98" s="70" t="s">
        <v>219</v>
      </c>
      <c r="B98" s="70" t="s">
        <v>206</v>
      </c>
      <c r="C98" s="70" t="s">
        <v>2</v>
      </c>
      <c r="D98" s="70" t="s">
        <v>3</v>
      </c>
      <c r="E98" s="70" t="s">
        <v>5</v>
      </c>
      <c r="F98" s="70" t="s">
        <v>4</v>
      </c>
      <c r="G98" s="70" t="s">
        <v>6</v>
      </c>
      <c r="H98" s="80" t="s">
        <v>8</v>
      </c>
      <c r="I98" s="81" t="s">
        <v>15</v>
      </c>
      <c r="J98" s="81" t="s">
        <v>14</v>
      </c>
      <c r="K98" s="81" t="s">
        <v>16</v>
      </c>
      <c r="L98" s="81" t="s">
        <v>17</v>
      </c>
      <c r="M98" s="81" t="s">
        <v>18</v>
      </c>
      <c r="N98" s="81" t="s">
        <v>9</v>
      </c>
      <c r="O98" s="82" t="s">
        <v>10</v>
      </c>
      <c r="P98" s="103" t="s">
        <v>122</v>
      </c>
      <c r="Q98" s="103" t="s">
        <v>122</v>
      </c>
      <c r="R98" s="105" t="s">
        <v>13</v>
      </c>
      <c r="S98" s="103" t="s">
        <v>121</v>
      </c>
      <c r="T98" s="103" t="s">
        <v>229</v>
      </c>
      <c r="U98" s="103" t="s">
        <v>549</v>
      </c>
      <c r="V98" s="103" t="s">
        <v>20</v>
      </c>
      <c r="W98" s="104" t="s">
        <v>19</v>
      </c>
      <c r="X98" s="82" t="s">
        <v>12</v>
      </c>
    </row>
    <row r="99" spans="1:24" ht="12.75" customHeight="1">
      <c r="A99" s="108">
        <v>2</v>
      </c>
      <c r="B99" s="71"/>
      <c r="C99" s="245" t="s">
        <v>489</v>
      </c>
      <c r="D99" s="245" t="s">
        <v>490</v>
      </c>
      <c r="E99" s="245" t="s">
        <v>491</v>
      </c>
      <c r="F99" s="246"/>
      <c r="G99" s="246"/>
      <c r="H99" s="88" t="s">
        <v>663</v>
      </c>
      <c r="I99" s="88">
        <v>9.25</v>
      </c>
      <c r="J99" s="88">
        <v>9</v>
      </c>
      <c r="K99" s="88">
        <v>9.1999999999999993</v>
      </c>
      <c r="L99" s="88">
        <v>8.9499999999999993</v>
      </c>
      <c r="M99" s="88">
        <v>9.1</v>
      </c>
      <c r="N99" s="88"/>
      <c r="O99" s="185"/>
      <c r="P99" s="115">
        <f>TRUNC(((SUM(I99:M99)-MAX(I99:M99)-MIN(I99:M99))/3),2)-N99</f>
        <v>9.1</v>
      </c>
      <c r="Q99" s="115" t="str">
        <f>IF(G99&gt;0,P99," ")</f>
        <v xml:space="preserve"> </v>
      </c>
      <c r="R99" s="116">
        <f>RANK(P99,$P$99:$P$100,0)</f>
        <v>1</v>
      </c>
      <c r="S99" s="109">
        <f>ABS((SUM(MIN(I99:M99),MAX(I99:M99))/2)-((SUM(I99:M99)-MAX(I99:M99)-MIN(I99:M99))/3))</f>
        <v>0</v>
      </c>
      <c r="T99" s="212">
        <f>AVERAGE(MIN(I99:M99),MAX(I99:M99))</f>
        <v>9.1</v>
      </c>
      <c r="U99" s="212">
        <f>MIN(I99:M99)</f>
        <v>8.9499999999999993</v>
      </c>
      <c r="V99" s="205">
        <f>MAX(I99:M99)-MIN(I99:M99)</f>
        <v>0.30000000000000071</v>
      </c>
      <c r="W99" s="116" t="str">
        <f>IF(V99&gt;0.7,"Y","N")</f>
        <v>N</v>
      </c>
      <c r="X99" s="185"/>
    </row>
    <row r="100" spans="1:24" ht="12.75" customHeight="1">
      <c r="A100" s="108">
        <v>1</v>
      </c>
      <c r="B100" s="71"/>
      <c r="C100" s="245" t="s">
        <v>311</v>
      </c>
      <c r="D100" s="245" t="s">
        <v>265</v>
      </c>
      <c r="E100" s="245" t="s">
        <v>80</v>
      </c>
      <c r="F100" s="246"/>
      <c r="G100" s="246" t="s">
        <v>124</v>
      </c>
      <c r="H100" s="88" t="s">
        <v>662</v>
      </c>
      <c r="I100" s="88">
        <v>9.15</v>
      </c>
      <c r="J100" s="88">
        <v>8.5</v>
      </c>
      <c r="K100" s="88">
        <v>9.0500000000000007</v>
      </c>
      <c r="L100" s="88">
        <v>8.8000000000000007</v>
      </c>
      <c r="M100" s="88">
        <v>8.8000000000000007</v>
      </c>
      <c r="N100" s="88"/>
      <c r="O100" s="185"/>
      <c r="P100" s="115">
        <f>TRUNC(((SUM(I100:M100)-MAX(I100:M100)-MIN(I100:M100))/3),2)-N100</f>
        <v>8.8800000000000008</v>
      </c>
      <c r="Q100" s="115">
        <f>IF(G100&gt;0,P100," ")</f>
        <v>8.8800000000000008</v>
      </c>
      <c r="R100" s="116">
        <f>RANK(P100,$P$99:$P$100,0)</f>
        <v>2</v>
      </c>
      <c r="S100" s="109">
        <f>ABS((SUM(MIN(I100:M100),MAX(I100:M100))/2)-((SUM(I100:M100)-MAX(I100:M100)-MIN(I100:M100))/3))</f>
        <v>5.833333333333357E-2</v>
      </c>
      <c r="T100" s="212">
        <f>AVERAGE(MIN(I100:M100),MAX(I100:M100))</f>
        <v>8.8249999999999993</v>
      </c>
      <c r="U100" s="212">
        <f>MIN(I100:M100)</f>
        <v>8.5</v>
      </c>
      <c r="V100" s="205">
        <f>MAX(I100:M100)-MIN(I100:M100)</f>
        <v>0.65000000000000036</v>
      </c>
      <c r="W100" s="116" t="str">
        <f>IF(V100&gt;0.7,"Y","N")</f>
        <v>N</v>
      </c>
      <c r="X100" s="185"/>
    </row>
    <row r="103" spans="1:24" ht="18">
      <c r="A103" s="244" t="s">
        <v>501</v>
      </c>
      <c r="B103" s="213"/>
      <c r="C103" s="213"/>
      <c r="D103" s="96"/>
      <c r="E103" s="96"/>
      <c r="F103" s="102"/>
      <c r="G103" s="97"/>
      <c r="H103" s="76"/>
      <c r="I103" s="76"/>
      <c r="J103" s="76"/>
      <c r="K103" s="76"/>
      <c r="L103" s="76"/>
      <c r="M103" s="76"/>
      <c r="N103" s="76"/>
      <c r="O103" s="183"/>
      <c r="P103" s="98"/>
      <c r="Q103" s="98"/>
      <c r="R103" s="97"/>
      <c r="S103" s="98"/>
      <c r="T103" s="168"/>
      <c r="U103" s="168"/>
      <c r="V103" s="98"/>
      <c r="W103" s="97"/>
      <c r="X103" s="183"/>
    </row>
    <row r="104" spans="1:24" ht="12.75" customHeight="1">
      <c r="A104" s="70" t="s">
        <v>219</v>
      </c>
      <c r="B104" s="70" t="s">
        <v>206</v>
      </c>
      <c r="C104" s="70" t="s">
        <v>2</v>
      </c>
      <c r="D104" s="70" t="s">
        <v>3</v>
      </c>
      <c r="E104" s="70" t="s">
        <v>5</v>
      </c>
      <c r="F104" s="70" t="s">
        <v>4</v>
      </c>
      <c r="G104" s="70" t="s">
        <v>6</v>
      </c>
      <c r="H104" s="80" t="s">
        <v>8</v>
      </c>
      <c r="I104" s="81" t="s">
        <v>15</v>
      </c>
      <c r="J104" s="81" t="s">
        <v>14</v>
      </c>
      <c r="K104" s="81" t="s">
        <v>16</v>
      </c>
      <c r="L104" s="81" t="s">
        <v>17</v>
      </c>
      <c r="M104" s="81" t="s">
        <v>18</v>
      </c>
      <c r="N104" s="81" t="s">
        <v>9</v>
      </c>
      <c r="O104" s="82" t="s">
        <v>10</v>
      </c>
      <c r="P104" s="103" t="s">
        <v>122</v>
      </c>
      <c r="Q104" s="103" t="s">
        <v>122</v>
      </c>
      <c r="R104" s="105" t="s">
        <v>13</v>
      </c>
      <c r="S104" s="103" t="s">
        <v>121</v>
      </c>
      <c r="T104" s="103" t="s">
        <v>229</v>
      </c>
      <c r="U104" s="103" t="s">
        <v>549</v>
      </c>
      <c r="V104" s="103" t="s">
        <v>20</v>
      </c>
      <c r="W104" s="104" t="s">
        <v>19</v>
      </c>
      <c r="X104" s="82" t="s">
        <v>12</v>
      </c>
    </row>
    <row r="105" spans="1:24" ht="12.75" customHeight="1">
      <c r="A105" s="108">
        <v>1</v>
      </c>
      <c r="B105" s="71"/>
      <c r="C105" s="245" t="s">
        <v>258</v>
      </c>
      <c r="D105" s="245" t="s">
        <v>259</v>
      </c>
      <c r="E105" s="245" t="s">
        <v>254</v>
      </c>
      <c r="F105" s="246"/>
      <c r="G105" s="246"/>
      <c r="H105" s="88" t="s">
        <v>714</v>
      </c>
      <c r="I105" s="88">
        <v>6.75</v>
      </c>
      <c r="J105" s="88">
        <v>6.9</v>
      </c>
      <c r="K105" s="88">
        <v>6.75</v>
      </c>
      <c r="L105" s="88">
        <v>6.85</v>
      </c>
      <c r="M105" s="88">
        <v>7.1</v>
      </c>
      <c r="N105" s="88"/>
      <c r="O105" s="185"/>
      <c r="P105" s="115">
        <f>TRUNC(((SUM(I105:M105)-MAX(I105:M105)-MIN(I105:M105))/3),2)-N105</f>
        <v>6.83</v>
      </c>
      <c r="Q105" s="115" t="str">
        <f>IF(G105&gt;0,P105," ")</f>
        <v xml:space="preserve"> </v>
      </c>
      <c r="R105" s="116">
        <f>RANK(P105,$P$105:$P$105,0)</f>
        <v>1</v>
      </c>
      <c r="S105" s="109">
        <f>ABS((SUM(MIN(I105:M105),MAX(I105:M105))/2)-((SUM(I105:M105)-MAX(I105:M105)-MIN(I105:M105))/3))</f>
        <v>9.1666666666666785E-2</v>
      </c>
      <c r="T105" s="212">
        <f>AVERAGE(MIN(I105:M105),MAX(I105:M105))</f>
        <v>6.9249999999999998</v>
      </c>
      <c r="U105" s="212">
        <f>MIN(I105:M105)</f>
        <v>6.75</v>
      </c>
      <c r="V105" s="205">
        <f>MAX(I105:M105)-MIN(I105:M105)</f>
        <v>0.34999999999999964</v>
      </c>
      <c r="W105" s="116" t="str">
        <f>IF(V105&gt;0.7,"Y","N")</f>
        <v>N</v>
      </c>
      <c r="X105" s="185"/>
    </row>
    <row r="108" spans="1:24" ht="18">
      <c r="A108" s="244" t="s">
        <v>582</v>
      </c>
      <c r="B108" s="213"/>
      <c r="C108" s="213"/>
      <c r="D108" s="96"/>
      <c r="E108" s="96"/>
      <c r="F108" s="102"/>
      <c r="G108" s="97"/>
      <c r="H108" s="76"/>
      <c r="I108" s="76"/>
      <c r="J108" s="76"/>
      <c r="K108" s="76"/>
      <c r="L108" s="76"/>
      <c r="M108" s="76"/>
      <c r="N108" s="76"/>
      <c r="O108" s="183"/>
      <c r="P108" s="98"/>
      <c r="Q108" s="98"/>
      <c r="R108" s="97"/>
      <c r="S108" s="98"/>
      <c r="T108" s="168"/>
      <c r="U108" s="168"/>
      <c r="V108" s="98"/>
      <c r="W108" s="97"/>
      <c r="X108" s="183"/>
    </row>
    <row r="109" spans="1:24" ht="12.75" customHeight="1">
      <c r="A109" s="70" t="s">
        <v>219</v>
      </c>
      <c r="B109" s="70" t="s">
        <v>206</v>
      </c>
      <c r="C109" s="70" t="s">
        <v>2</v>
      </c>
      <c r="D109" s="70" t="s">
        <v>3</v>
      </c>
      <c r="E109" s="70" t="s">
        <v>5</v>
      </c>
      <c r="F109" s="70" t="s">
        <v>4</v>
      </c>
      <c r="G109" s="70" t="s">
        <v>6</v>
      </c>
      <c r="H109" s="80" t="s">
        <v>8</v>
      </c>
      <c r="I109" s="81" t="s">
        <v>15</v>
      </c>
      <c r="J109" s="81" t="s">
        <v>14</v>
      </c>
      <c r="K109" s="81" t="s">
        <v>16</v>
      </c>
      <c r="L109" s="81" t="s">
        <v>17</v>
      </c>
      <c r="M109" s="81" t="s">
        <v>18</v>
      </c>
      <c r="N109" s="81" t="s">
        <v>9</v>
      </c>
      <c r="O109" s="82" t="s">
        <v>10</v>
      </c>
      <c r="P109" s="103" t="s">
        <v>122</v>
      </c>
      <c r="Q109" s="103" t="s">
        <v>122</v>
      </c>
      <c r="R109" s="105" t="s">
        <v>13</v>
      </c>
      <c r="S109" s="103" t="s">
        <v>121</v>
      </c>
      <c r="T109" s="103" t="s">
        <v>229</v>
      </c>
      <c r="U109" s="103" t="s">
        <v>549</v>
      </c>
      <c r="V109" s="103" t="s">
        <v>20</v>
      </c>
      <c r="W109" s="104" t="s">
        <v>19</v>
      </c>
      <c r="X109" s="82" t="s">
        <v>12</v>
      </c>
    </row>
    <row r="110" spans="1:24" ht="12.75" customHeight="1">
      <c r="A110" s="108">
        <v>1</v>
      </c>
      <c r="B110" s="71" t="s">
        <v>566</v>
      </c>
      <c r="C110" s="245" t="s">
        <v>363</v>
      </c>
      <c r="D110" s="245" t="s">
        <v>71</v>
      </c>
      <c r="E110" s="245" t="s">
        <v>180</v>
      </c>
      <c r="F110" s="246"/>
      <c r="G110" s="246"/>
      <c r="H110" s="88" t="s">
        <v>715</v>
      </c>
      <c r="I110" s="88">
        <v>6.85</v>
      </c>
      <c r="J110" s="88">
        <v>6.6</v>
      </c>
      <c r="K110" s="88">
        <v>6.9</v>
      </c>
      <c r="L110" s="88">
        <v>7.05</v>
      </c>
      <c r="M110" s="88">
        <v>6.95</v>
      </c>
      <c r="N110" s="88"/>
      <c r="O110" s="185"/>
      <c r="P110" s="115">
        <f>TRUNC(((SUM(I110:M110)-MAX(I110:M110)-MIN(I110:M110))/3),2)-N110</f>
        <v>6.9</v>
      </c>
      <c r="Q110" s="115" t="str">
        <f>IF(G110&gt;0,P110," ")</f>
        <v xml:space="preserve"> </v>
      </c>
      <c r="R110" s="116">
        <f>RANK(P110,$P$110,0)</f>
        <v>1</v>
      </c>
      <c r="S110" s="109">
        <f>ABS((SUM(MIN(I110:M110),MAX(I110:M110))/2)-((SUM(I110:M110)-MAX(I110:M110)-MIN(I110:M110))/3))</f>
        <v>7.5000000000001954E-2</v>
      </c>
      <c r="T110" s="212">
        <f>AVERAGE(MIN(I110:M110),MAX(I110:M110))</f>
        <v>6.8249999999999993</v>
      </c>
      <c r="U110" s="212">
        <f>MIN(I110:M110)</f>
        <v>6.6</v>
      </c>
      <c r="V110" s="205">
        <f>MAX(I110:M110)-MIN(I110:M110)</f>
        <v>0.45000000000000018</v>
      </c>
      <c r="W110" s="116" t="str">
        <f>IF(V110&gt;0.7,"Y","N")</f>
        <v>N</v>
      </c>
      <c r="X110" s="185"/>
    </row>
    <row r="113" spans="1:24" ht="18">
      <c r="A113" s="244" t="s">
        <v>502</v>
      </c>
      <c r="B113" s="213"/>
      <c r="C113" s="213"/>
      <c r="D113" s="96"/>
      <c r="E113" s="96"/>
      <c r="F113" s="102"/>
      <c r="G113" s="97"/>
      <c r="H113" s="76"/>
      <c r="I113" s="76"/>
      <c r="J113" s="76"/>
      <c r="K113" s="76"/>
      <c r="L113" s="76"/>
      <c r="M113" s="76"/>
      <c r="N113" s="76"/>
      <c r="O113" s="183"/>
      <c r="P113" s="98"/>
      <c r="Q113" s="98"/>
      <c r="R113" s="97"/>
      <c r="S113" s="98"/>
      <c r="T113" s="168"/>
      <c r="U113" s="168"/>
      <c r="V113" s="98"/>
      <c r="W113" s="97"/>
      <c r="X113" s="183"/>
    </row>
    <row r="114" spans="1:24" ht="12.75" customHeight="1">
      <c r="A114" s="70" t="s">
        <v>219</v>
      </c>
      <c r="B114" s="70" t="s">
        <v>206</v>
      </c>
      <c r="C114" s="70" t="s">
        <v>2</v>
      </c>
      <c r="D114" s="70" t="s">
        <v>3</v>
      </c>
      <c r="E114" s="70" t="s">
        <v>5</v>
      </c>
      <c r="F114" s="70" t="s">
        <v>4</v>
      </c>
      <c r="G114" s="70" t="s">
        <v>6</v>
      </c>
      <c r="H114" s="80" t="s">
        <v>8</v>
      </c>
      <c r="I114" s="81" t="s">
        <v>15</v>
      </c>
      <c r="J114" s="81" t="s">
        <v>14</v>
      </c>
      <c r="K114" s="81" t="s">
        <v>16</v>
      </c>
      <c r="L114" s="81" t="s">
        <v>17</v>
      </c>
      <c r="M114" s="81" t="s">
        <v>18</v>
      </c>
      <c r="N114" s="81" t="s">
        <v>9</v>
      </c>
      <c r="O114" s="82" t="s">
        <v>10</v>
      </c>
      <c r="P114" s="103" t="s">
        <v>122</v>
      </c>
      <c r="Q114" s="103" t="s">
        <v>122</v>
      </c>
      <c r="R114" s="105" t="s">
        <v>13</v>
      </c>
      <c r="S114" s="103" t="s">
        <v>121</v>
      </c>
      <c r="T114" s="103" t="s">
        <v>229</v>
      </c>
      <c r="U114" s="103" t="s">
        <v>549</v>
      </c>
      <c r="V114" s="103" t="s">
        <v>20</v>
      </c>
      <c r="W114" s="104" t="s">
        <v>19</v>
      </c>
      <c r="X114" s="82" t="s">
        <v>12</v>
      </c>
    </row>
    <row r="115" spans="1:24" ht="12.75" customHeight="1">
      <c r="A115" s="108">
        <v>1</v>
      </c>
      <c r="B115" s="71"/>
      <c r="C115" s="245" t="s">
        <v>486</v>
      </c>
      <c r="D115" s="245" t="s">
        <v>192</v>
      </c>
      <c r="E115" s="245" t="s">
        <v>180</v>
      </c>
      <c r="F115" s="246"/>
      <c r="G115" s="246"/>
      <c r="H115" s="88" t="s">
        <v>608</v>
      </c>
      <c r="I115" s="88">
        <v>7.95</v>
      </c>
      <c r="J115" s="88">
        <v>7.8</v>
      </c>
      <c r="K115" s="88">
        <v>8.3000000000000007</v>
      </c>
      <c r="L115" s="88">
        <v>7.95</v>
      </c>
      <c r="M115" s="88">
        <v>7.85</v>
      </c>
      <c r="N115" s="88"/>
      <c r="O115" s="185"/>
      <c r="P115" s="115">
        <f>TRUNC(((SUM(I115:M115)-MAX(I115:M115)-MIN(I115:M115))/3),2)-N115</f>
        <v>7.91</v>
      </c>
      <c r="Q115" s="115" t="str">
        <f>IF(G115&gt;0,P115," ")</f>
        <v xml:space="preserve"> </v>
      </c>
      <c r="R115" s="116">
        <f>RANK(P115,$P$115,0)</f>
        <v>1</v>
      </c>
      <c r="S115" s="109">
        <f>ABS((SUM(MIN(I115:M115),MAX(I115:M115))/2)-((SUM(I115:M115)-MAX(I115:M115)-MIN(I115:M115))/3))</f>
        <v>0.13333333333333375</v>
      </c>
      <c r="T115" s="212">
        <f>AVERAGE(MIN(I115:M115),MAX(I115:M115))</f>
        <v>8.0500000000000007</v>
      </c>
      <c r="U115" s="212">
        <f>MIN(I115:M115)</f>
        <v>7.8</v>
      </c>
      <c r="V115" s="205">
        <f>MAX(I115:M115)-MIN(I115:M115)</f>
        <v>0.50000000000000089</v>
      </c>
      <c r="W115" s="116" t="str">
        <f>IF(V115&gt;0.7,"Y","N")</f>
        <v>N</v>
      </c>
      <c r="X115" s="185"/>
    </row>
    <row r="118" spans="1:24" ht="18">
      <c r="A118" s="244" t="s">
        <v>503</v>
      </c>
      <c r="B118" s="213"/>
      <c r="C118" s="213"/>
      <c r="D118" s="96"/>
      <c r="E118" s="96"/>
      <c r="F118" s="102"/>
      <c r="G118" s="97"/>
      <c r="H118" s="76"/>
      <c r="I118" s="76"/>
      <c r="J118" s="76"/>
      <c r="K118" s="76"/>
      <c r="L118" s="76"/>
      <c r="M118" s="76"/>
      <c r="N118" s="76"/>
      <c r="O118" s="183"/>
      <c r="P118" s="98"/>
      <c r="Q118" s="98"/>
      <c r="R118" s="97"/>
      <c r="S118" s="98"/>
      <c r="T118" s="168"/>
      <c r="U118" s="168"/>
      <c r="V118" s="98"/>
      <c r="W118" s="97"/>
      <c r="X118" s="183"/>
    </row>
    <row r="119" spans="1:24" ht="12.75" customHeight="1">
      <c r="A119" s="70" t="s">
        <v>219</v>
      </c>
      <c r="B119" s="70" t="s">
        <v>206</v>
      </c>
      <c r="C119" s="70" t="s">
        <v>2</v>
      </c>
      <c r="D119" s="70" t="s">
        <v>3</v>
      </c>
      <c r="E119" s="70" t="s">
        <v>5</v>
      </c>
      <c r="F119" s="70" t="s">
        <v>4</v>
      </c>
      <c r="G119" s="70" t="s">
        <v>6</v>
      </c>
      <c r="H119" s="80" t="s">
        <v>8</v>
      </c>
      <c r="I119" s="81" t="s">
        <v>15</v>
      </c>
      <c r="J119" s="81" t="s">
        <v>14</v>
      </c>
      <c r="K119" s="81" t="s">
        <v>16</v>
      </c>
      <c r="L119" s="81" t="s">
        <v>17</v>
      </c>
      <c r="M119" s="81" t="s">
        <v>18</v>
      </c>
      <c r="N119" s="81" t="s">
        <v>9</v>
      </c>
      <c r="O119" s="82" t="s">
        <v>10</v>
      </c>
      <c r="P119" s="103" t="s">
        <v>122</v>
      </c>
      <c r="Q119" s="103" t="s">
        <v>122</v>
      </c>
      <c r="R119" s="105" t="s">
        <v>13</v>
      </c>
      <c r="S119" s="103" t="s">
        <v>121</v>
      </c>
      <c r="T119" s="103" t="s">
        <v>229</v>
      </c>
      <c r="U119" s="103" t="s">
        <v>549</v>
      </c>
      <c r="V119" s="103" t="s">
        <v>20</v>
      </c>
      <c r="W119" s="104" t="s">
        <v>19</v>
      </c>
      <c r="X119" s="82" t="s">
        <v>12</v>
      </c>
    </row>
    <row r="120" spans="1:24" ht="12.75" customHeight="1">
      <c r="A120" s="108">
        <v>2</v>
      </c>
      <c r="B120" s="71" t="s">
        <v>568</v>
      </c>
      <c r="C120" s="245" t="s">
        <v>60</v>
      </c>
      <c r="D120" s="245" t="s">
        <v>484</v>
      </c>
      <c r="E120" s="245" t="s">
        <v>179</v>
      </c>
      <c r="F120" s="246" t="s">
        <v>620</v>
      </c>
      <c r="G120" s="246"/>
      <c r="H120" s="88" t="s">
        <v>594</v>
      </c>
      <c r="I120" s="88">
        <v>8.85</v>
      </c>
      <c r="J120" s="88">
        <v>9.1</v>
      </c>
      <c r="K120" s="88">
        <v>9.15</v>
      </c>
      <c r="L120" s="88">
        <v>9.25</v>
      </c>
      <c r="M120" s="88">
        <v>9.15</v>
      </c>
      <c r="N120" s="88"/>
      <c r="O120" s="185"/>
      <c r="P120" s="115">
        <f>TRUNC(((SUM(I120:M120)-MAX(I120:M120)-MIN(I120:M120))/3),2)-N120</f>
        <v>9.1300000000000008</v>
      </c>
      <c r="Q120" s="115" t="str">
        <f>IF(G120&gt;0,P120," ")</f>
        <v xml:space="preserve"> </v>
      </c>
      <c r="R120" s="116">
        <f>RANK(P120,$P$120:$P$123,0)</f>
        <v>1</v>
      </c>
      <c r="S120" s="109">
        <f>ABS((SUM(MIN(I120:M120),MAX(I120:M120))/2)-((SUM(I120:M120)-MAX(I120:M120)-MIN(I120:M120))/3))</f>
        <v>8.3333333333332149E-2</v>
      </c>
      <c r="T120" s="212">
        <f>AVERAGE(MIN(I120:M120),MAX(I120:M120))</f>
        <v>9.0500000000000007</v>
      </c>
      <c r="U120" s="212">
        <f>MIN(I120:M120)</f>
        <v>8.85</v>
      </c>
      <c r="V120" s="205">
        <f>MAX(I120:M120)-MIN(I120:M120)</f>
        <v>0.40000000000000036</v>
      </c>
      <c r="W120" s="116" t="str">
        <f>IF(V120&gt;0.7,"Y","N")</f>
        <v>N</v>
      </c>
      <c r="X120" s="185"/>
    </row>
    <row r="121" spans="1:24" ht="12.75" customHeight="1">
      <c r="A121" s="108">
        <v>1</v>
      </c>
      <c r="B121" s="71" t="s">
        <v>567</v>
      </c>
      <c r="C121" s="245" t="s">
        <v>131</v>
      </c>
      <c r="D121" s="245" t="s">
        <v>35</v>
      </c>
      <c r="E121" s="245" t="s">
        <v>80</v>
      </c>
      <c r="F121" s="246" t="s">
        <v>620</v>
      </c>
      <c r="G121" s="246"/>
      <c r="H121" s="88" t="s">
        <v>716</v>
      </c>
      <c r="I121" s="88">
        <v>8.9499999999999993</v>
      </c>
      <c r="J121" s="88">
        <v>8.85</v>
      </c>
      <c r="K121" s="88">
        <v>9.0500000000000007</v>
      </c>
      <c r="L121" s="88">
        <v>9.3000000000000007</v>
      </c>
      <c r="M121" s="88">
        <v>9.1999999999999993</v>
      </c>
      <c r="N121" s="88"/>
      <c r="O121" s="185"/>
      <c r="P121" s="115">
        <f>TRUNC(((SUM(I121:M121)-MAX(I121:M121)-MIN(I121:M121))/3),2)-N121</f>
        <v>9.06</v>
      </c>
      <c r="Q121" s="115" t="str">
        <f>IF(G121&gt;0,P121," ")</f>
        <v xml:space="preserve"> </v>
      </c>
      <c r="R121" s="116">
        <f>RANK(P121,$P$120:$P$123,0)</f>
        <v>2</v>
      </c>
      <c r="S121" s="109">
        <f>ABS((SUM(MIN(I121:M121),MAX(I121:M121))/2)-((SUM(I121:M121)-MAX(I121:M121)-MIN(I121:M121))/3))</f>
        <v>8.333333333334636E-3</v>
      </c>
      <c r="T121" s="212">
        <f>AVERAGE(MIN(I121:M121),MAX(I121:M121))</f>
        <v>9.0749999999999993</v>
      </c>
      <c r="U121" s="212">
        <f>MIN(I121:M121)</f>
        <v>8.85</v>
      </c>
      <c r="V121" s="205">
        <f>MAX(I121:M121)-MIN(I121:M121)</f>
        <v>0.45000000000000107</v>
      </c>
      <c r="W121" s="116" t="str">
        <f>IF(V121&gt;0.7,"Y","N")</f>
        <v>N</v>
      </c>
      <c r="X121" s="185"/>
    </row>
    <row r="122" spans="1:24" ht="12.75" customHeight="1">
      <c r="A122" s="108">
        <v>4</v>
      </c>
      <c r="B122" s="71" t="s">
        <v>337</v>
      </c>
      <c r="C122" s="245" t="s">
        <v>335</v>
      </c>
      <c r="D122" s="245" t="s">
        <v>261</v>
      </c>
      <c r="E122" s="245" t="s">
        <v>70</v>
      </c>
      <c r="F122" s="246" t="s">
        <v>620</v>
      </c>
      <c r="G122" s="246" t="s">
        <v>124</v>
      </c>
      <c r="H122" s="88" t="s">
        <v>717</v>
      </c>
      <c r="I122" s="88">
        <v>9</v>
      </c>
      <c r="J122" s="88">
        <v>8.6</v>
      </c>
      <c r="K122" s="88">
        <v>8.65</v>
      </c>
      <c r="L122" s="88">
        <v>9.0500000000000007</v>
      </c>
      <c r="M122" s="88">
        <v>9.0500000000000007</v>
      </c>
      <c r="N122" s="88"/>
      <c r="O122" s="185"/>
      <c r="P122" s="115">
        <f>TRUNC(((SUM(I122:M122)-MAX(I122:M122)-MIN(I122:M122))/3),2)-N122</f>
        <v>8.9</v>
      </c>
      <c r="Q122" s="115">
        <f>IF(G122&gt;0,P122," ")</f>
        <v>8.9</v>
      </c>
      <c r="R122" s="116">
        <f>RANK(P122,$P$120:$P$123,0)</f>
        <v>3</v>
      </c>
      <c r="S122" s="109">
        <f>ABS((SUM(MIN(I122:M122),MAX(I122:M122))/2)-((SUM(I122:M122)-MAX(I122:M122)-MIN(I122:M122))/3))</f>
        <v>7.4999999999999289E-2</v>
      </c>
      <c r="T122" s="212">
        <f>AVERAGE(MIN(I122:M122),MAX(I122:M122))</f>
        <v>8.8249999999999993</v>
      </c>
      <c r="U122" s="212">
        <f>MIN(I122:M122)</f>
        <v>8.6</v>
      </c>
      <c r="V122" s="205">
        <f>MAX(I122:M122)-MIN(I122:M122)</f>
        <v>0.45000000000000107</v>
      </c>
      <c r="W122" s="116" t="str">
        <f>IF(V122&gt;0.7,"Y","N")</f>
        <v>N</v>
      </c>
      <c r="X122" s="185"/>
    </row>
    <row r="123" spans="1:24" ht="12.75" customHeight="1">
      <c r="A123" s="108">
        <v>3</v>
      </c>
      <c r="B123" s="71" t="s">
        <v>568</v>
      </c>
      <c r="C123" s="245" t="s">
        <v>157</v>
      </c>
      <c r="D123" s="245" t="s">
        <v>158</v>
      </c>
      <c r="E123" s="245" t="s">
        <v>46</v>
      </c>
      <c r="F123" s="246" t="s">
        <v>620</v>
      </c>
      <c r="G123" s="246" t="s">
        <v>124</v>
      </c>
      <c r="H123" s="88"/>
      <c r="I123" s="88"/>
      <c r="J123" s="88"/>
      <c r="K123" s="88"/>
      <c r="L123" s="88"/>
      <c r="M123" s="88"/>
      <c r="N123" s="88"/>
      <c r="O123" s="185"/>
      <c r="P123" s="115">
        <f>TRUNC(((SUM(I123:M123)-MAX(I123:M123)-MIN(I123:M123))/3),2)-N123</f>
        <v>0</v>
      </c>
      <c r="Q123" s="115">
        <f>IF(G123&gt;0,P123," ")</f>
        <v>0</v>
      </c>
      <c r="R123" s="116">
        <f>RANK(P123,$P$120:$P$123,0)</f>
        <v>4</v>
      </c>
      <c r="S123" s="109">
        <f>ABS((SUM(MIN(I123:M123),MAX(I123:M123))/2)-((SUM(I123:M123)-MAX(I123:M123)-MIN(I123:M123))/3))</f>
        <v>0</v>
      </c>
      <c r="T123" s="212">
        <f>AVERAGE(MIN(I123:M123),MAX(I123:M123))</f>
        <v>0</v>
      </c>
      <c r="U123" s="212">
        <f>MIN(I123:M123)</f>
        <v>0</v>
      </c>
      <c r="V123" s="205">
        <f>MAX(I123:M123)-MIN(I123:M123)</f>
        <v>0</v>
      </c>
      <c r="W123" s="116" t="str">
        <f>IF(V123&gt;0.7,"Y","N")</f>
        <v>N</v>
      </c>
      <c r="X123" s="185"/>
    </row>
    <row r="126" spans="1:24" ht="18">
      <c r="A126" s="244" t="s">
        <v>504</v>
      </c>
      <c r="B126" s="213"/>
      <c r="C126" s="213"/>
      <c r="D126" s="96"/>
      <c r="E126" s="96"/>
      <c r="F126" s="102"/>
      <c r="G126" s="97"/>
      <c r="H126" s="76"/>
      <c r="I126" s="76"/>
      <c r="J126" s="76"/>
      <c r="K126" s="76"/>
      <c r="L126" s="76"/>
      <c r="M126" s="76"/>
      <c r="N126" s="76"/>
      <c r="O126" s="183"/>
      <c r="P126" s="98"/>
      <c r="Q126" s="98"/>
      <c r="R126" s="97"/>
      <c r="S126" s="98"/>
      <c r="T126" s="168"/>
      <c r="U126" s="168"/>
      <c r="V126" s="98"/>
      <c r="W126" s="97"/>
      <c r="X126" s="183"/>
    </row>
    <row r="127" spans="1:24" ht="12.75" customHeight="1">
      <c r="A127" s="70" t="s">
        <v>219</v>
      </c>
      <c r="B127" s="70" t="s">
        <v>206</v>
      </c>
      <c r="C127" s="70" t="s">
        <v>2</v>
      </c>
      <c r="D127" s="70" t="s">
        <v>3</v>
      </c>
      <c r="E127" s="70" t="s">
        <v>5</v>
      </c>
      <c r="F127" s="70" t="s">
        <v>4</v>
      </c>
      <c r="G127" s="70" t="s">
        <v>6</v>
      </c>
      <c r="H127" s="80" t="s">
        <v>8</v>
      </c>
      <c r="I127" s="81" t="s">
        <v>15</v>
      </c>
      <c r="J127" s="81" t="s">
        <v>14</v>
      </c>
      <c r="K127" s="81" t="s">
        <v>16</v>
      </c>
      <c r="L127" s="81" t="s">
        <v>17</v>
      </c>
      <c r="M127" s="81" t="s">
        <v>18</v>
      </c>
      <c r="N127" s="81" t="s">
        <v>9</v>
      </c>
      <c r="O127" s="82" t="s">
        <v>10</v>
      </c>
      <c r="P127" s="103" t="s">
        <v>122</v>
      </c>
      <c r="Q127" s="103" t="s">
        <v>122</v>
      </c>
      <c r="R127" s="105" t="s">
        <v>13</v>
      </c>
      <c r="S127" s="103" t="s">
        <v>121</v>
      </c>
      <c r="T127" s="103" t="s">
        <v>229</v>
      </c>
      <c r="U127" s="103" t="s">
        <v>549</v>
      </c>
      <c r="V127" s="103" t="s">
        <v>20</v>
      </c>
      <c r="W127" s="104" t="s">
        <v>19</v>
      </c>
      <c r="X127" s="82" t="s">
        <v>12</v>
      </c>
    </row>
    <row r="128" spans="1:24" ht="12.75" customHeight="1">
      <c r="A128" s="108">
        <v>1</v>
      </c>
      <c r="B128" s="71" t="s">
        <v>569</v>
      </c>
      <c r="C128" s="245" t="s">
        <v>132</v>
      </c>
      <c r="D128" s="245" t="s">
        <v>133</v>
      </c>
      <c r="E128" s="245" t="s">
        <v>80</v>
      </c>
      <c r="F128" s="246"/>
      <c r="G128" s="246" t="s">
        <v>124</v>
      </c>
      <c r="H128" s="88" t="s">
        <v>718</v>
      </c>
      <c r="I128" s="88">
        <v>9.35</v>
      </c>
      <c r="J128" s="88">
        <v>9.3000000000000007</v>
      </c>
      <c r="K128" s="88">
        <v>9</v>
      </c>
      <c r="L128" s="88">
        <v>9.4</v>
      </c>
      <c r="M128" s="88">
        <v>9.15</v>
      </c>
      <c r="N128" s="88"/>
      <c r="O128" s="185"/>
      <c r="P128" s="115">
        <f>TRUNC(((SUM(I128:M128)-MAX(I128:M128)-MIN(I128:M128))/3),2)-N128</f>
        <v>9.26</v>
      </c>
      <c r="Q128" s="115">
        <f>IF(G128&gt;0,P128," ")</f>
        <v>9.26</v>
      </c>
      <c r="R128" s="116">
        <f>RANK(P128,$P$128:$P$129,0)</f>
        <v>1</v>
      </c>
      <c r="S128" s="109">
        <f>ABS((SUM(MIN(I128:M128),MAX(I128:M128))/2)-((SUM(I128:M128)-MAX(I128:M128)-MIN(I128:M128))/3))</f>
        <v>6.666666666666643E-2</v>
      </c>
      <c r="T128" s="212">
        <f>AVERAGE(MIN(I128:M128),MAX(I128:M128))</f>
        <v>9.1999999999999993</v>
      </c>
      <c r="U128" s="212">
        <f>MIN(I128:M128)</f>
        <v>9</v>
      </c>
      <c r="V128" s="205">
        <f>MAX(I128:M128)-MIN(I128:M128)</f>
        <v>0.40000000000000036</v>
      </c>
      <c r="W128" s="116" t="str">
        <f>IF(V128&gt;0.7,"Y","N")</f>
        <v>N</v>
      </c>
      <c r="X128" s="185"/>
    </row>
    <row r="129" spans="1:24" ht="12.75" customHeight="1">
      <c r="A129" s="108">
        <v>2</v>
      </c>
      <c r="B129" s="71" t="s">
        <v>570</v>
      </c>
      <c r="C129" s="245" t="s">
        <v>489</v>
      </c>
      <c r="D129" s="245" t="s">
        <v>490</v>
      </c>
      <c r="E129" s="245" t="s">
        <v>491</v>
      </c>
      <c r="F129" s="246"/>
      <c r="G129" s="246"/>
      <c r="H129" s="88" t="s">
        <v>719</v>
      </c>
      <c r="I129" s="88">
        <v>9.0500000000000007</v>
      </c>
      <c r="J129" s="88">
        <v>9</v>
      </c>
      <c r="K129" s="88">
        <v>9.1</v>
      </c>
      <c r="L129" s="88">
        <v>9.25</v>
      </c>
      <c r="M129" s="88">
        <v>9</v>
      </c>
      <c r="N129" s="88"/>
      <c r="O129" s="185"/>
      <c r="P129" s="115">
        <f>TRUNC(((SUM(I129:M129)-MAX(I129:M129)-MIN(I129:M129))/3),2)-N129</f>
        <v>9.0500000000000007</v>
      </c>
      <c r="Q129" s="115" t="str">
        <f>IF(G129&gt;0,P129," ")</f>
        <v xml:space="preserve"> </v>
      </c>
      <c r="R129" s="116">
        <f>RANK(P129,$P$128:$P$129,0)</f>
        <v>2</v>
      </c>
      <c r="S129" s="109">
        <f>ABS((SUM(MIN(I129:M129),MAX(I129:M129))/2)-((SUM(I129:M129)-MAX(I129:M129)-MIN(I129:M129))/3))</f>
        <v>7.5000000000001066E-2</v>
      </c>
      <c r="T129" s="212">
        <f>AVERAGE(MIN(I129:M129),MAX(I129:M129))</f>
        <v>9.125</v>
      </c>
      <c r="U129" s="212">
        <f>MIN(I129:M129)</f>
        <v>9</v>
      </c>
      <c r="V129" s="205">
        <f>MAX(I129:M129)-MIN(I129:M129)</f>
        <v>0.25</v>
      </c>
      <c r="W129" s="116" t="str">
        <f>IF(V129&gt;0.7,"Y","N")</f>
        <v>N</v>
      </c>
      <c r="X129" s="185"/>
    </row>
    <row r="132" spans="1:24" ht="18">
      <c r="A132" s="244" t="s">
        <v>505</v>
      </c>
      <c r="B132" s="213"/>
      <c r="C132" s="213"/>
      <c r="D132" s="96"/>
      <c r="E132" s="96"/>
      <c r="F132" s="102"/>
      <c r="G132" s="97"/>
      <c r="H132" s="76"/>
      <c r="I132" s="76"/>
      <c r="J132" s="76"/>
      <c r="K132" s="76"/>
      <c r="L132" s="76"/>
      <c r="M132" s="76"/>
      <c r="N132" s="76"/>
      <c r="O132" s="183"/>
      <c r="P132" s="98"/>
      <c r="Q132" s="98"/>
      <c r="R132" s="97"/>
      <c r="S132" s="98"/>
      <c r="T132" s="168"/>
      <c r="U132" s="168"/>
      <c r="V132" s="98"/>
      <c r="W132" s="97"/>
      <c r="X132" s="183"/>
    </row>
    <row r="133" spans="1:24" ht="12.75" customHeight="1">
      <c r="A133" s="70" t="s">
        <v>219</v>
      </c>
      <c r="B133" s="70" t="s">
        <v>206</v>
      </c>
      <c r="C133" s="70" t="s">
        <v>2</v>
      </c>
      <c r="D133" s="70" t="s">
        <v>3</v>
      </c>
      <c r="E133" s="70" t="s">
        <v>5</v>
      </c>
      <c r="F133" s="70" t="s">
        <v>4</v>
      </c>
      <c r="G133" s="70" t="s">
        <v>6</v>
      </c>
      <c r="H133" s="80" t="s">
        <v>8</v>
      </c>
      <c r="I133" s="81" t="s">
        <v>15</v>
      </c>
      <c r="J133" s="81" t="s">
        <v>14</v>
      </c>
      <c r="K133" s="81" t="s">
        <v>16</v>
      </c>
      <c r="L133" s="81" t="s">
        <v>17</v>
      </c>
      <c r="M133" s="81" t="s">
        <v>18</v>
      </c>
      <c r="N133" s="81" t="s">
        <v>9</v>
      </c>
      <c r="O133" s="82" t="s">
        <v>10</v>
      </c>
      <c r="P133" s="103" t="s">
        <v>122</v>
      </c>
      <c r="Q133" s="103" t="s">
        <v>122</v>
      </c>
      <c r="R133" s="105" t="s">
        <v>13</v>
      </c>
      <c r="S133" s="103" t="s">
        <v>121</v>
      </c>
      <c r="T133" s="103" t="s">
        <v>229</v>
      </c>
      <c r="U133" s="103" t="s">
        <v>549</v>
      </c>
      <c r="V133" s="103" t="s">
        <v>20</v>
      </c>
      <c r="W133" s="104" t="s">
        <v>19</v>
      </c>
      <c r="X133" s="82" t="s">
        <v>12</v>
      </c>
    </row>
    <row r="134" spans="1:24" ht="12.75" customHeight="1">
      <c r="A134" s="108">
        <v>1</v>
      </c>
      <c r="B134" s="71" t="s">
        <v>571</v>
      </c>
      <c r="C134" s="245" t="s">
        <v>60</v>
      </c>
      <c r="D134" s="245" t="s">
        <v>484</v>
      </c>
      <c r="E134" s="245" t="s">
        <v>179</v>
      </c>
      <c r="F134" s="246" t="s">
        <v>620</v>
      </c>
      <c r="G134" s="246"/>
      <c r="H134" s="88" t="s">
        <v>646</v>
      </c>
      <c r="I134" s="88">
        <v>9.15</v>
      </c>
      <c r="J134" s="88">
        <v>8.9499999999999993</v>
      </c>
      <c r="K134" s="88">
        <v>9.0500000000000007</v>
      </c>
      <c r="L134" s="88">
        <v>9.15</v>
      </c>
      <c r="M134" s="88">
        <v>9.3000000000000007</v>
      </c>
      <c r="N134" s="88"/>
      <c r="O134" s="185"/>
      <c r="P134" s="115">
        <f>TRUNC(((SUM(I134:M134)-MAX(I134:M134)-MIN(I134:M134))/3),2)-N134</f>
        <v>9.11</v>
      </c>
      <c r="Q134" s="115" t="str">
        <f>IF(G134&gt;0,P134," ")</f>
        <v xml:space="preserve"> </v>
      </c>
      <c r="R134" s="116">
        <f>RANK(P134,$P$134:$P$136,0)</f>
        <v>1</v>
      </c>
      <c r="S134" s="109">
        <f>ABS((SUM(MIN(I134:M134),MAX(I134:M134))/2)-((SUM(I134:M134)-MAX(I134:M134)-MIN(I134:M134))/3))</f>
        <v>8.3333333333293069E-3</v>
      </c>
      <c r="T134" s="212">
        <f>AVERAGE(MIN(I134:M134),MAX(I134:M134))</f>
        <v>9.125</v>
      </c>
      <c r="U134" s="212">
        <f>MIN(I134:M134)</f>
        <v>8.9499999999999993</v>
      </c>
      <c r="V134" s="205">
        <f>MAX(I134:M134)-MIN(I134:M134)</f>
        <v>0.35000000000000142</v>
      </c>
      <c r="W134" s="116" t="str">
        <f>IF(V134&gt;0.7,"Y","N")</f>
        <v>N</v>
      </c>
      <c r="X134" s="185"/>
    </row>
    <row r="135" spans="1:24" ht="12.75" customHeight="1">
      <c r="A135" s="108">
        <v>2</v>
      </c>
      <c r="B135" s="71" t="s">
        <v>572</v>
      </c>
      <c r="C135" s="245" t="s">
        <v>131</v>
      </c>
      <c r="D135" s="245" t="s">
        <v>35</v>
      </c>
      <c r="E135" s="245" t="s">
        <v>80</v>
      </c>
      <c r="F135" s="246" t="s">
        <v>620</v>
      </c>
      <c r="G135" s="246"/>
      <c r="H135" s="88" t="s">
        <v>720</v>
      </c>
      <c r="I135" s="88">
        <v>9</v>
      </c>
      <c r="J135" s="88">
        <v>8.9</v>
      </c>
      <c r="K135" s="88">
        <v>9.15</v>
      </c>
      <c r="L135" s="88">
        <v>9.15</v>
      </c>
      <c r="M135" s="88">
        <v>9</v>
      </c>
      <c r="N135" s="88"/>
      <c r="O135" s="185"/>
      <c r="P135" s="115">
        <f>TRUNC(((SUM(I135:M135)-MAX(I135:M135)-MIN(I135:M135))/3),2)-N135</f>
        <v>9.0500000000000007</v>
      </c>
      <c r="Q135" s="115" t="str">
        <f>IF(G135&gt;0,P135," ")</f>
        <v xml:space="preserve"> </v>
      </c>
      <c r="R135" s="116">
        <f>RANK(P135,$P$134:$P$136,0)</f>
        <v>2</v>
      </c>
      <c r="S135" s="109">
        <f>ABS((SUM(MIN(I135:M135),MAX(I135:M135))/2)-((SUM(I135:M135)-MAX(I135:M135)-MIN(I135:M135))/3))</f>
        <v>2.4999999999998579E-2</v>
      </c>
      <c r="T135" s="212">
        <f>AVERAGE(MIN(I135:M135),MAX(I135:M135))</f>
        <v>9.0250000000000004</v>
      </c>
      <c r="U135" s="212">
        <f>MIN(I135:M135)</f>
        <v>8.9</v>
      </c>
      <c r="V135" s="205">
        <f>MAX(I135:M135)-MIN(I135:M135)</f>
        <v>0.25</v>
      </c>
      <c r="W135" s="116" t="str">
        <f>IF(V135&gt;0.7,"Y","N")</f>
        <v>N</v>
      </c>
      <c r="X135" s="185"/>
    </row>
    <row r="136" spans="1:24" ht="12.75" customHeight="1">
      <c r="A136" s="108">
        <v>3</v>
      </c>
      <c r="B136" s="71" t="s">
        <v>573</v>
      </c>
      <c r="C136" s="245" t="s">
        <v>335</v>
      </c>
      <c r="D136" s="245" t="s">
        <v>261</v>
      </c>
      <c r="E136" s="245" t="s">
        <v>70</v>
      </c>
      <c r="F136" s="246" t="s">
        <v>620</v>
      </c>
      <c r="G136" s="246" t="s">
        <v>124</v>
      </c>
      <c r="H136" s="88" t="s">
        <v>721</v>
      </c>
      <c r="I136" s="88">
        <v>8.9</v>
      </c>
      <c r="J136" s="88">
        <v>8.6</v>
      </c>
      <c r="K136" s="88">
        <v>8.75</v>
      </c>
      <c r="L136" s="88">
        <v>9.0500000000000007</v>
      </c>
      <c r="M136" s="88">
        <v>9.0500000000000007</v>
      </c>
      <c r="N136" s="88"/>
      <c r="O136" s="185"/>
      <c r="P136" s="115">
        <f>TRUNC(((SUM(I136:M136)-MAX(I136:M136)-MIN(I136:M136))/3),2)-N136</f>
        <v>8.9</v>
      </c>
      <c r="Q136" s="115">
        <f>IF(G136&gt;0,P136," ")</f>
        <v>8.9</v>
      </c>
      <c r="R136" s="116">
        <f>RANK(P136,$P$134:$P$136,0)</f>
        <v>3</v>
      </c>
      <c r="S136" s="109">
        <f>ABS((SUM(MIN(I136:M136),MAX(I136:M136))/2)-((SUM(I136:M136)-MAX(I136:M136)-MIN(I136:M136))/3))</f>
        <v>7.4999999999999289E-2</v>
      </c>
      <c r="T136" s="212">
        <f>AVERAGE(MIN(I136:M136),MAX(I136:M136))</f>
        <v>8.8249999999999993</v>
      </c>
      <c r="U136" s="212">
        <f>MIN(I136:M136)</f>
        <v>8.6</v>
      </c>
      <c r="V136" s="205">
        <f>MAX(I136:M136)-MIN(I136:M136)</f>
        <v>0.45000000000000107</v>
      </c>
      <c r="W136" s="116" t="str">
        <f>IF(V136&gt;0.7,"Y","N")</f>
        <v>N</v>
      </c>
      <c r="X136" s="185"/>
    </row>
    <row r="139" spans="1:24" ht="18">
      <c r="A139" s="244" t="s">
        <v>506</v>
      </c>
      <c r="B139" s="213"/>
      <c r="C139" s="213"/>
      <c r="D139" s="96"/>
      <c r="E139" s="96"/>
      <c r="F139" s="102"/>
      <c r="G139" s="97"/>
      <c r="H139" s="76"/>
      <c r="I139" s="76"/>
      <c r="J139" s="76"/>
      <c r="K139" s="76"/>
      <c r="L139" s="76"/>
      <c r="M139" s="76"/>
      <c r="N139" s="76"/>
      <c r="O139" s="183"/>
      <c r="P139" s="98"/>
      <c r="Q139" s="98"/>
      <c r="R139" s="97"/>
      <c r="S139" s="98"/>
      <c r="T139" s="168"/>
      <c r="U139" s="168"/>
      <c r="V139" s="98"/>
      <c r="W139" s="97"/>
      <c r="X139" s="183"/>
    </row>
    <row r="140" spans="1:24" ht="12.75" customHeight="1">
      <c r="A140" s="70" t="s">
        <v>219</v>
      </c>
      <c r="B140" s="70" t="s">
        <v>206</v>
      </c>
      <c r="C140" s="70" t="s">
        <v>2</v>
      </c>
      <c r="D140" s="70" t="s">
        <v>3</v>
      </c>
      <c r="E140" s="70" t="s">
        <v>5</v>
      </c>
      <c r="F140" s="70" t="s">
        <v>4</v>
      </c>
      <c r="G140" s="70" t="s">
        <v>6</v>
      </c>
      <c r="H140" s="80" t="s">
        <v>8</v>
      </c>
      <c r="I140" s="81" t="s">
        <v>15</v>
      </c>
      <c r="J140" s="81" t="s">
        <v>14</v>
      </c>
      <c r="K140" s="81" t="s">
        <v>16</v>
      </c>
      <c r="L140" s="81" t="s">
        <v>17</v>
      </c>
      <c r="M140" s="81" t="s">
        <v>18</v>
      </c>
      <c r="N140" s="81" t="s">
        <v>9</v>
      </c>
      <c r="O140" s="82" t="s">
        <v>10</v>
      </c>
      <c r="P140" s="103" t="s">
        <v>122</v>
      </c>
      <c r="Q140" s="103" t="s">
        <v>122</v>
      </c>
      <c r="R140" s="105" t="s">
        <v>13</v>
      </c>
      <c r="S140" s="103" t="s">
        <v>121</v>
      </c>
      <c r="T140" s="103" t="s">
        <v>229</v>
      </c>
      <c r="U140" s="103" t="s">
        <v>549</v>
      </c>
      <c r="V140" s="103" t="s">
        <v>20</v>
      </c>
      <c r="W140" s="104" t="s">
        <v>19</v>
      </c>
      <c r="X140" s="82" t="s">
        <v>12</v>
      </c>
    </row>
    <row r="141" spans="1:24" ht="12.75" customHeight="1">
      <c r="A141" s="108">
        <v>1</v>
      </c>
      <c r="B141" s="71" t="s">
        <v>574</v>
      </c>
      <c r="C141" s="245" t="s">
        <v>132</v>
      </c>
      <c r="D141" s="245" t="s">
        <v>133</v>
      </c>
      <c r="E141" s="245" t="s">
        <v>80</v>
      </c>
      <c r="F141" s="246"/>
      <c r="G141" s="246" t="s">
        <v>124</v>
      </c>
      <c r="H141" s="88" t="s">
        <v>722</v>
      </c>
      <c r="I141" s="88">
        <v>9.35</v>
      </c>
      <c r="J141" s="88">
        <v>9.15</v>
      </c>
      <c r="K141" s="88">
        <v>9.1999999999999993</v>
      </c>
      <c r="L141" s="88">
        <v>9.35</v>
      </c>
      <c r="M141" s="88">
        <v>9.1999999999999993</v>
      </c>
      <c r="N141" s="88"/>
      <c r="O141" s="185"/>
      <c r="P141" s="115">
        <f>TRUNC(((SUM(I141:M141)-MAX(I141:M141)-MIN(I141:M141))/3),2)-N141</f>
        <v>9.25</v>
      </c>
      <c r="Q141" s="115">
        <f>IF(G141&gt;0,P141," ")</f>
        <v>9.25</v>
      </c>
      <c r="R141" s="116">
        <f>RANK(P141,$P$141,0)</f>
        <v>1</v>
      </c>
      <c r="S141" s="109">
        <f>ABS((SUM(MIN(I141:M141),MAX(I141:M141))/2)-((SUM(I141:M141)-MAX(I141:M141)-MIN(I141:M141))/3))</f>
        <v>0</v>
      </c>
      <c r="T141" s="212">
        <f>AVERAGE(MIN(I141:M141),MAX(I141:M141))</f>
        <v>9.25</v>
      </c>
      <c r="U141" s="212">
        <f>MIN(I141:M141)</f>
        <v>9.15</v>
      </c>
      <c r="V141" s="205">
        <f>MAX(I141:M141)-MIN(I141:M141)</f>
        <v>0.19999999999999929</v>
      </c>
      <c r="W141" s="116" t="str">
        <f>IF(V141&gt;0.7,"Y","N")</f>
        <v>N</v>
      </c>
      <c r="X141" s="185"/>
    </row>
    <row r="144" spans="1:24" ht="18">
      <c r="A144" s="244" t="s">
        <v>507</v>
      </c>
      <c r="B144" s="213"/>
      <c r="C144" s="213"/>
      <c r="D144" s="96"/>
      <c r="E144" s="96"/>
      <c r="F144" s="102"/>
      <c r="G144" s="97"/>
      <c r="H144" s="76"/>
      <c r="I144" s="76"/>
      <c r="J144" s="76"/>
      <c r="K144" s="76"/>
      <c r="L144" s="76"/>
      <c r="M144" s="76"/>
      <c r="N144" s="76"/>
      <c r="O144" s="183"/>
      <c r="P144" s="98"/>
      <c r="Q144" s="98"/>
      <c r="R144" s="97"/>
      <c r="S144" s="98"/>
      <c r="T144" s="168"/>
      <c r="U144" s="168"/>
      <c r="V144" s="98"/>
      <c r="W144" s="97"/>
      <c r="X144" s="183"/>
    </row>
    <row r="145" spans="1:24" ht="12.75" customHeight="1">
      <c r="A145" s="70" t="s">
        <v>219</v>
      </c>
      <c r="B145" s="70" t="s">
        <v>206</v>
      </c>
      <c r="C145" s="70" t="s">
        <v>2</v>
      </c>
      <c r="D145" s="70" t="s">
        <v>3</v>
      </c>
      <c r="E145" s="70" t="s">
        <v>5</v>
      </c>
      <c r="F145" s="70" t="s">
        <v>4</v>
      </c>
      <c r="G145" s="70" t="s">
        <v>6</v>
      </c>
      <c r="H145" s="80" t="s">
        <v>8</v>
      </c>
      <c r="I145" s="81" t="s">
        <v>15</v>
      </c>
      <c r="J145" s="81" t="s">
        <v>14</v>
      </c>
      <c r="K145" s="81" t="s">
        <v>16</v>
      </c>
      <c r="L145" s="81" t="s">
        <v>17</v>
      </c>
      <c r="M145" s="81" t="s">
        <v>18</v>
      </c>
      <c r="N145" s="81" t="s">
        <v>9</v>
      </c>
      <c r="O145" s="82" t="s">
        <v>10</v>
      </c>
      <c r="P145" s="103" t="s">
        <v>122</v>
      </c>
      <c r="Q145" s="103" t="s">
        <v>122</v>
      </c>
      <c r="R145" s="105" t="s">
        <v>13</v>
      </c>
      <c r="S145" s="103" t="s">
        <v>121</v>
      </c>
      <c r="T145" s="103" t="s">
        <v>229</v>
      </c>
      <c r="U145" s="103" t="s">
        <v>549</v>
      </c>
      <c r="V145" s="103" t="s">
        <v>20</v>
      </c>
      <c r="W145" s="104" t="s">
        <v>19</v>
      </c>
      <c r="X145" s="82" t="s">
        <v>12</v>
      </c>
    </row>
    <row r="146" spans="1:24" ht="12.75" customHeight="1">
      <c r="A146" s="108">
        <v>4</v>
      </c>
      <c r="B146" s="71"/>
      <c r="C146" s="245" t="s">
        <v>84</v>
      </c>
      <c r="D146" s="245" t="s">
        <v>85</v>
      </c>
      <c r="E146" s="245" t="s">
        <v>46</v>
      </c>
      <c r="F146" s="246"/>
      <c r="G146" s="246" t="s">
        <v>124</v>
      </c>
      <c r="H146" s="88" t="s">
        <v>613</v>
      </c>
      <c r="I146" s="88">
        <v>8.3000000000000007</v>
      </c>
      <c r="J146" s="88">
        <v>8</v>
      </c>
      <c r="K146" s="88">
        <v>8.35</v>
      </c>
      <c r="L146" s="88">
        <v>8.3000000000000007</v>
      </c>
      <c r="M146" s="88">
        <v>8</v>
      </c>
      <c r="N146" s="88"/>
      <c r="O146" s="185"/>
      <c r="P146" s="115">
        <f>TRUNC(((SUM(I146:M146)-MAX(I146:M146)-MIN(I146:M146))/3),2)-N146</f>
        <v>8.1999999999999993</v>
      </c>
      <c r="Q146" s="115">
        <f>IF(G146&gt;0,P146," ")</f>
        <v>8.1999999999999993</v>
      </c>
      <c r="R146" s="116">
        <f>RANK(P146,$P$146:$P$149,0)</f>
        <v>1</v>
      </c>
      <c r="S146" s="109">
        <f>ABS((SUM(MIN(I146:M146),MAX(I146:M146))/2)-((SUM(I146:M146)-MAX(I146:M146)-MIN(I146:M146))/3))</f>
        <v>2.5000000000000355E-2</v>
      </c>
      <c r="T146" s="212">
        <f>AVERAGE(MIN(I146:M146),MAX(I146:M146))</f>
        <v>8.1750000000000007</v>
      </c>
      <c r="U146" s="212">
        <f>MIN(I146:M146)</f>
        <v>8</v>
      </c>
      <c r="V146" s="205">
        <f>MAX(I146:M146)-MIN(I146:M146)</f>
        <v>0.34999999999999964</v>
      </c>
      <c r="W146" s="116" t="str">
        <f>IF(V146&gt;0.7,"Y","N")</f>
        <v>N</v>
      </c>
      <c r="X146" s="185"/>
    </row>
    <row r="147" spans="1:24" ht="12.75" customHeight="1">
      <c r="A147" s="108">
        <v>3</v>
      </c>
      <c r="B147" s="71"/>
      <c r="C147" s="245" t="s">
        <v>60</v>
      </c>
      <c r="D147" s="245" t="s">
        <v>283</v>
      </c>
      <c r="E147" s="245" t="s">
        <v>179</v>
      </c>
      <c r="F147" s="246"/>
      <c r="G147" s="246" t="s">
        <v>124</v>
      </c>
      <c r="H147" s="88" t="s">
        <v>605</v>
      </c>
      <c r="I147" s="88">
        <v>8.1999999999999993</v>
      </c>
      <c r="J147" s="88">
        <v>8</v>
      </c>
      <c r="K147" s="88">
        <v>8.35</v>
      </c>
      <c r="L147" s="88">
        <v>8.1</v>
      </c>
      <c r="M147" s="88">
        <v>7.9</v>
      </c>
      <c r="N147" s="88"/>
      <c r="O147" s="185"/>
      <c r="P147" s="115">
        <f>TRUNC(((SUM(I147:M147)-MAX(I147:M147)-MIN(I147:M147))/3),2)-N147</f>
        <v>8.1</v>
      </c>
      <c r="Q147" s="115">
        <f>IF(G147&gt;0,P147," ")</f>
        <v>8.1</v>
      </c>
      <c r="R147" s="116">
        <f>RANK(P147,$P$146:$P$149,0)</f>
        <v>2</v>
      </c>
      <c r="S147" s="109">
        <f>ABS((SUM(MIN(I147:M147),MAX(I147:M147))/2)-((SUM(I147:M147)-MAX(I147:M147)-MIN(I147:M147))/3))</f>
        <v>2.5000000000000355E-2</v>
      </c>
      <c r="T147" s="212">
        <f>AVERAGE(MIN(I147:M147),MAX(I147:M147))</f>
        <v>8.125</v>
      </c>
      <c r="U147" s="212">
        <f>MIN(I147:M147)</f>
        <v>7.9</v>
      </c>
      <c r="V147" s="205">
        <f>MAX(I147:M147)-MIN(I147:M147)</f>
        <v>0.44999999999999929</v>
      </c>
      <c r="W147" s="116" t="str">
        <f>IF(V147&gt;0.7,"Y","N")</f>
        <v>N</v>
      </c>
      <c r="X147" s="185"/>
    </row>
    <row r="148" spans="1:24" ht="12.75" customHeight="1">
      <c r="A148" s="108">
        <v>1</v>
      </c>
      <c r="B148" s="71"/>
      <c r="C148" s="245" t="s">
        <v>335</v>
      </c>
      <c r="D148" s="245" t="s">
        <v>173</v>
      </c>
      <c r="E148" s="245" t="s">
        <v>247</v>
      </c>
      <c r="F148" s="246"/>
      <c r="G148" s="246" t="s">
        <v>125</v>
      </c>
      <c r="H148" s="88" t="s">
        <v>664</v>
      </c>
      <c r="I148" s="88">
        <v>7.7</v>
      </c>
      <c r="J148" s="88">
        <v>7.6</v>
      </c>
      <c r="K148" s="88">
        <v>7.8</v>
      </c>
      <c r="L148" s="88">
        <v>7.7</v>
      </c>
      <c r="M148" s="88">
        <v>7.7</v>
      </c>
      <c r="N148" s="88"/>
      <c r="O148" s="185"/>
      <c r="P148" s="115">
        <f>TRUNC(((SUM(I148:M148)-MAX(I148:M148)-MIN(I148:M148))/3),2)-N148</f>
        <v>7.7</v>
      </c>
      <c r="Q148" s="115">
        <f>IF(G148&gt;0,P148," ")</f>
        <v>7.7</v>
      </c>
      <c r="R148" s="116">
        <f>RANK(P148,$P$146:$P$149,0)</f>
        <v>3</v>
      </c>
      <c r="S148" s="109">
        <f>ABS((SUM(MIN(I148:M148),MAX(I148:M148))/2)-((SUM(I148:M148)-MAX(I148:M148)-MIN(I148:M148))/3))</f>
        <v>8.8817841970012523E-16</v>
      </c>
      <c r="T148" s="212">
        <f>AVERAGE(MIN(I148:M148),MAX(I148:M148))</f>
        <v>7.6999999999999993</v>
      </c>
      <c r="U148" s="212">
        <f>MIN(I148:M148)</f>
        <v>7.6</v>
      </c>
      <c r="V148" s="205">
        <f>MAX(I148:M148)-MIN(I148:M148)</f>
        <v>0.20000000000000018</v>
      </c>
      <c r="W148" s="116" t="str">
        <f>IF(V148&gt;0.7,"Y","N")</f>
        <v>N</v>
      </c>
      <c r="X148" s="185"/>
    </row>
    <row r="149" spans="1:24" ht="12.75" customHeight="1">
      <c r="A149" s="108">
        <v>2</v>
      </c>
      <c r="B149" s="71"/>
      <c r="C149" s="245" t="s">
        <v>200</v>
      </c>
      <c r="D149" s="245" t="s">
        <v>464</v>
      </c>
      <c r="E149" s="245" t="s">
        <v>46</v>
      </c>
      <c r="F149" s="246"/>
      <c r="G149" s="246"/>
      <c r="H149" s="88" t="s">
        <v>603</v>
      </c>
      <c r="I149" s="88">
        <v>7.6</v>
      </c>
      <c r="J149" s="88">
        <v>7.65</v>
      </c>
      <c r="K149" s="88">
        <v>7.7</v>
      </c>
      <c r="L149" s="88">
        <v>7.6</v>
      </c>
      <c r="M149" s="88">
        <v>7.6</v>
      </c>
      <c r="N149" s="88"/>
      <c r="O149" s="185"/>
      <c r="P149" s="115">
        <f>TRUNC(((SUM(I149:M149)-MAX(I149:M149)-MIN(I149:M149))/3),2)-N149</f>
        <v>7.61</v>
      </c>
      <c r="Q149" s="115" t="str">
        <f>IF(G149&gt;0,P149," ")</f>
        <v xml:space="preserve"> </v>
      </c>
      <c r="R149" s="116">
        <f>RANK(P149,$P$146:$P$149,0)</f>
        <v>4</v>
      </c>
      <c r="S149" s="109">
        <f>ABS((SUM(MIN(I149:M149),MAX(I149:M149))/2)-((SUM(I149:M149)-MAX(I149:M149)-MIN(I149:M149))/3))</f>
        <v>3.3333333333333215E-2</v>
      </c>
      <c r="T149" s="212">
        <f>AVERAGE(MIN(I149:M149),MAX(I149:M149))</f>
        <v>7.65</v>
      </c>
      <c r="U149" s="212">
        <f>MIN(I149:M149)</f>
        <v>7.6</v>
      </c>
      <c r="V149" s="205">
        <f>MAX(I149:M149)-MIN(I149:M149)</f>
        <v>0.10000000000000053</v>
      </c>
      <c r="W149" s="116" t="str">
        <f>IF(V149&gt;0.7,"Y","N")</f>
        <v>N</v>
      </c>
      <c r="X149" s="185"/>
    </row>
    <row r="152" spans="1:24" ht="18">
      <c r="A152" s="244" t="s">
        <v>508</v>
      </c>
      <c r="B152" s="213"/>
      <c r="C152" s="213"/>
      <c r="D152" s="96"/>
      <c r="E152" s="96"/>
      <c r="F152" s="102"/>
      <c r="G152" s="97"/>
      <c r="H152" s="76"/>
      <c r="I152" s="76"/>
      <c r="J152" s="76"/>
      <c r="K152" s="76"/>
      <c r="L152" s="76"/>
      <c r="M152" s="76"/>
      <c r="N152" s="76"/>
      <c r="O152" s="183"/>
      <c r="P152" s="98"/>
      <c r="Q152" s="98"/>
      <c r="R152" s="97"/>
      <c r="S152" s="98"/>
      <c r="T152" s="168"/>
      <c r="U152" s="168"/>
      <c r="V152" s="98"/>
      <c r="W152" s="97"/>
      <c r="X152" s="183"/>
    </row>
    <row r="153" spans="1:24" ht="12.75" customHeight="1">
      <c r="A153" s="70" t="s">
        <v>219</v>
      </c>
      <c r="B153" s="70" t="s">
        <v>206</v>
      </c>
      <c r="C153" s="70" t="s">
        <v>2</v>
      </c>
      <c r="D153" s="70" t="s">
        <v>3</v>
      </c>
      <c r="E153" s="70" t="s">
        <v>5</v>
      </c>
      <c r="F153" s="70" t="s">
        <v>4</v>
      </c>
      <c r="G153" s="70" t="s">
        <v>6</v>
      </c>
      <c r="H153" s="80" t="s">
        <v>8</v>
      </c>
      <c r="I153" s="81" t="s">
        <v>15</v>
      </c>
      <c r="J153" s="81" t="s">
        <v>14</v>
      </c>
      <c r="K153" s="81" t="s">
        <v>16</v>
      </c>
      <c r="L153" s="81" t="s">
        <v>17</v>
      </c>
      <c r="M153" s="81" t="s">
        <v>18</v>
      </c>
      <c r="N153" s="81" t="s">
        <v>9</v>
      </c>
      <c r="O153" s="82" t="s">
        <v>10</v>
      </c>
      <c r="P153" s="103" t="s">
        <v>122</v>
      </c>
      <c r="Q153" s="103" t="s">
        <v>122</v>
      </c>
      <c r="R153" s="105" t="s">
        <v>13</v>
      </c>
      <c r="S153" s="103" t="s">
        <v>121</v>
      </c>
      <c r="T153" s="103" t="s">
        <v>229</v>
      </c>
      <c r="U153" s="103" t="s">
        <v>549</v>
      </c>
      <c r="V153" s="103" t="s">
        <v>20</v>
      </c>
      <c r="W153" s="104" t="s">
        <v>19</v>
      </c>
      <c r="X153" s="82" t="s">
        <v>12</v>
      </c>
    </row>
    <row r="154" spans="1:24" ht="12.75" customHeight="1">
      <c r="A154" s="108">
        <v>1</v>
      </c>
      <c r="B154" s="71"/>
      <c r="C154" s="245" t="s">
        <v>266</v>
      </c>
      <c r="D154" s="245" t="s">
        <v>176</v>
      </c>
      <c r="E154" s="245" t="s">
        <v>46</v>
      </c>
      <c r="F154" s="246"/>
      <c r="G154" s="246" t="s">
        <v>125</v>
      </c>
      <c r="H154" s="88" t="s">
        <v>665</v>
      </c>
      <c r="I154" s="88">
        <v>8</v>
      </c>
      <c r="J154" s="88">
        <v>7.8</v>
      </c>
      <c r="K154" s="88">
        <v>7.9</v>
      </c>
      <c r="L154" s="88">
        <v>7.9</v>
      </c>
      <c r="M154" s="88">
        <v>8</v>
      </c>
      <c r="N154" s="88"/>
      <c r="O154" s="185"/>
      <c r="P154" s="115">
        <f>TRUNC(((SUM(I154:M154)-MAX(I154:M154)-MIN(I154:M154))/3),2)-N154</f>
        <v>7.93</v>
      </c>
      <c r="Q154" s="115">
        <f>IF(G154&gt;0,P154," ")</f>
        <v>7.93</v>
      </c>
      <c r="R154" s="116">
        <f>RANK(P154,$P$154:$P$157,0)</f>
        <v>1</v>
      </c>
      <c r="S154" s="109">
        <f>ABS((SUM(MIN(I154:M154),MAX(I154:M154))/2)-((SUM(I154:M154)-MAX(I154:M154)-MIN(I154:M154))/3))</f>
        <v>3.3333333333333215E-2</v>
      </c>
      <c r="T154" s="212">
        <f>AVERAGE(MIN(I154:M154),MAX(I154:M154))</f>
        <v>7.9</v>
      </c>
      <c r="U154" s="212">
        <f>MIN(I154:M154)</f>
        <v>7.8</v>
      </c>
      <c r="V154" s="205">
        <f>MAX(I154:M154)-MIN(I154:M154)</f>
        <v>0.20000000000000018</v>
      </c>
      <c r="W154" s="116" t="str">
        <f>IF(V154&gt;0.7,"Y","N")</f>
        <v>N</v>
      </c>
      <c r="X154" s="185"/>
    </row>
    <row r="155" spans="1:24" ht="12.75" customHeight="1">
      <c r="A155" s="108">
        <v>4</v>
      </c>
      <c r="B155" s="71"/>
      <c r="C155" s="245" t="s">
        <v>58</v>
      </c>
      <c r="D155" s="245" t="s">
        <v>59</v>
      </c>
      <c r="E155" s="245" t="s">
        <v>70</v>
      </c>
      <c r="F155" s="246"/>
      <c r="G155" s="246" t="s">
        <v>124</v>
      </c>
      <c r="H155" s="88" t="s">
        <v>666</v>
      </c>
      <c r="I155" s="88">
        <v>7.8</v>
      </c>
      <c r="J155" s="88">
        <v>7.9</v>
      </c>
      <c r="K155" s="88">
        <v>7.75</v>
      </c>
      <c r="L155" s="88">
        <v>7.95</v>
      </c>
      <c r="M155" s="88">
        <v>7.8</v>
      </c>
      <c r="N155" s="88"/>
      <c r="O155" s="185"/>
      <c r="P155" s="115">
        <f>TRUNC(((SUM(I155:M155)-MAX(I155:M155)-MIN(I155:M155))/3),2)-N155</f>
        <v>7.83</v>
      </c>
      <c r="Q155" s="115">
        <f>IF(G155&gt;0,P155," ")</f>
        <v>7.83</v>
      </c>
      <c r="R155" s="116">
        <f>RANK(P155,$P$154:$P$157,0)</f>
        <v>2</v>
      </c>
      <c r="S155" s="109">
        <f>ABS((SUM(MIN(I155:M155),MAX(I155:M155))/2)-((SUM(I155:M155)-MAX(I155:M155)-MIN(I155:M155))/3))</f>
        <v>1.6666666666667496E-2</v>
      </c>
      <c r="T155" s="212">
        <f>AVERAGE(MIN(I155:M155),MAX(I155:M155))</f>
        <v>7.85</v>
      </c>
      <c r="U155" s="212">
        <f>MIN(I155:M155)</f>
        <v>7.75</v>
      </c>
      <c r="V155" s="205">
        <f>MAX(I155:M155)-MIN(I155:M155)</f>
        <v>0.20000000000000018</v>
      </c>
      <c r="W155" s="116" t="str">
        <f>IF(V155&gt;0.7,"Y","N")</f>
        <v>N</v>
      </c>
      <c r="X155" s="185"/>
    </row>
    <row r="156" spans="1:24" ht="12.75" customHeight="1">
      <c r="A156" s="108">
        <v>3</v>
      </c>
      <c r="B156" s="71"/>
      <c r="C156" s="245" t="s">
        <v>509</v>
      </c>
      <c r="D156" s="245" t="s">
        <v>327</v>
      </c>
      <c r="E156" s="245" t="s">
        <v>247</v>
      </c>
      <c r="F156" s="246"/>
      <c r="G156" s="246" t="s">
        <v>125</v>
      </c>
      <c r="H156" s="88" t="s">
        <v>593</v>
      </c>
      <c r="I156" s="88">
        <v>7.95</v>
      </c>
      <c r="J156" s="88">
        <v>7.65</v>
      </c>
      <c r="K156" s="88">
        <v>7.8</v>
      </c>
      <c r="L156" s="88">
        <v>7.75</v>
      </c>
      <c r="M156" s="88">
        <v>7.55</v>
      </c>
      <c r="N156" s="88"/>
      <c r="O156" s="185"/>
      <c r="P156" s="115">
        <f>TRUNC(((SUM(I156:M156)-MAX(I156:M156)-MIN(I156:M156))/3),2)-N156</f>
        <v>7.73</v>
      </c>
      <c r="Q156" s="115">
        <f>IF(G156&gt;0,P156," ")</f>
        <v>7.73</v>
      </c>
      <c r="R156" s="116">
        <f>RANK(P156,$P$154:$P$157,0)</f>
        <v>3</v>
      </c>
      <c r="S156" s="109">
        <f>ABS((SUM(MIN(I156:M156),MAX(I156:M156))/2)-((SUM(I156:M156)-MAX(I156:M156)-MIN(I156:M156))/3))</f>
        <v>1.6666666666665719E-2</v>
      </c>
      <c r="T156" s="212">
        <f>AVERAGE(MIN(I156:M156),MAX(I156:M156))</f>
        <v>7.75</v>
      </c>
      <c r="U156" s="212">
        <f>MIN(I156:M156)</f>
        <v>7.55</v>
      </c>
      <c r="V156" s="205">
        <f>MAX(I156:M156)-MIN(I156:M156)</f>
        <v>0.40000000000000036</v>
      </c>
      <c r="W156" s="116" t="str">
        <f>IF(V156&gt;0.7,"Y","N")</f>
        <v>N</v>
      </c>
      <c r="X156" s="185"/>
    </row>
    <row r="157" spans="1:24" ht="12.75" customHeight="1">
      <c r="A157" s="108">
        <v>2</v>
      </c>
      <c r="B157" s="71"/>
      <c r="C157" s="245" t="s">
        <v>510</v>
      </c>
      <c r="D157" s="245" t="s">
        <v>55</v>
      </c>
      <c r="E157" s="245" t="s">
        <v>247</v>
      </c>
      <c r="F157" s="246"/>
      <c r="G157" s="246"/>
      <c r="H157" s="88" t="s">
        <v>590</v>
      </c>
      <c r="I157" s="88">
        <v>7.7</v>
      </c>
      <c r="J157" s="88">
        <v>7.7</v>
      </c>
      <c r="K157" s="88">
        <v>7.75</v>
      </c>
      <c r="L157" s="88">
        <v>7.7</v>
      </c>
      <c r="M157" s="88">
        <v>7.8</v>
      </c>
      <c r="N157" s="88"/>
      <c r="O157" s="185"/>
      <c r="P157" s="115">
        <f>TRUNC(((SUM(I157:M157)-MAX(I157:M157)-MIN(I157:M157))/3),2)-N157</f>
        <v>7.71</v>
      </c>
      <c r="Q157" s="115" t="str">
        <f>IF(G157&gt;0,P157," ")</f>
        <v xml:space="preserve"> </v>
      </c>
      <c r="R157" s="116">
        <f>RANK(P157,$P$154:$P$157,0)</f>
        <v>4</v>
      </c>
      <c r="S157" s="109">
        <f>ABS((SUM(MIN(I157:M157),MAX(I157:M157))/2)-((SUM(I157:M157)-MAX(I157:M157)-MIN(I157:M157))/3))</f>
        <v>3.3333333333334103E-2</v>
      </c>
      <c r="T157" s="212">
        <f>AVERAGE(MIN(I157:M157),MAX(I157:M157))</f>
        <v>7.75</v>
      </c>
      <c r="U157" s="212">
        <f>MIN(I157:M157)</f>
        <v>7.7</v>
      </c>
      <c r="V157" s="205">
        <f>MAX(I157:M157)-MIN(I157:M157)</f>
        <v>9.9999999999999645E-2</v>
      </c>
      <c r="W157" s="116" t="str">
        <f>IF(V157&gt;0.7,"Y","N")</f>
        <v>N</v>
      </c>
      <c r="X157" s="185"/>
    </row>
    <row r="160" spans="1:24" ht="18">
      <c r="A160" s="244" t="s">
        <v>511</v>
      </c>
      <c r="B160" s="213"/>
      <c r="C160" s="213"/>
      <c r="D160" s="96"/>
      <c r="E160" s="96"/>
      <c r="F160" s="102"/>
      <c r="G160" s="97"/>
      <c r="H160" s="76"/>
      <c r="I160" s="76"/>
      <c r="J160" s="76"/>
      <c r="K160" s="76"/>
      <c r="L160" s="76"/>
      <c r="M160" s="76"/>
      <c r="N160" s="76"/>
      <c r="O160" s="183"/>
      <c r="P160" s="98"/>
      <c r="Q160" s="98"/>
      <c r="R160" s="97"/>
      <c r="S160" s="98"/>
      <c r="T160" s="168"/>
      <c r="U160" s="168"/>
      <c r="V160" s="98"/>
      <c r="W160" s="97"/>
      <c r="X160" s="183"/>
    </row>
    <row r="161" spans="1:24" ht="12.75" customHeight="1">
      <c r="A161" s="70" t="s">
        <v>219</v>
      </c>
      <c r="B161" s="70" t="s">
        <v>206</v>
      </c>
      <c r="C161" s="70" t="s">
        <v>2</v>
      </c>
      <c r="D161" s="70" t="s">
        <v>3</v>
      </c>
      <c r="E161" s="70" t="s">
        <v>5</v>
      </c>
      <c r="F161" s="70" t="s">
        <v>4</v>
      </c>
      <c r="G161" s="70" t="s">
        <v>6</v>
      </c>
      <c r="H161" s="80" t="s">
        <v>8</v>
      </c>
      <c r="I161" s="81" t="s">
        <v>15</v>
      </c>
      <c r="J161" s="81" t="s">
        <v>14</v>
      </c>
      <c r="K161" s="81" t="s">
        <v>16</v>
      </c>
      <c r="L161" s="81" t="s">
        <v>17</v>
      </c>
      <c r="M161" s="81" t="s">
        <v>18</v>
      </c>
      <c r="N161" s="81" t="s">
        <v>9</v>
      </c>
      <c r="O161" s="82" t="s">
        <v>10</v>
      </c>
      <c r="P161" s="103" t="s">
        <v>122</v>
      </c>
      <c r="Q161" s="103" t="s">
        <v>122</v>
      </c>
      <c r="R161" s="105" t="s">
        <v>13</v>
      </c>
      <c r="S161" s="103" t="s">
        <v>121</v>
      </c>
      <c r="T161" s="103" t="s">
        <v>229</v>
      </c>
      <c r="U161" s="103" t="s">
        <v>549</v>
      </c>
      <c r="V161" s="103" t="s">
        <v>20</v>
      </c>
      <c r="W161" s="104" t="s">
        <v>19</v>
      </c>
      <c r="X161" s="82" t="s">
        <v>12</v>
      </c>
    </row>
    <row r="162" spans="1:24" ht="12.75" customHeight="1">
      <c r="A162" s="108">
        <v>3</v>
      </c>
      <c r="B162" s="71"/>
      <c r="C162" s="245" t="s">
        <v>322</v>
      </c>
      <c r="D162" s="245" t="s">
        <v>188</v>
      </c>
      <c r="E162" s="245" t="s">
        <v>185</v>
      </c>
      <c r="F162" s="246"/>
      <c r="G162" s="246" t="s">
        <v>124</v>
      </c>
      <c r="H162" s="88" t="s">
        <v>596</v>
      </c>
      <c r="I162" s="88">
        <v>7.6</v>
      </c>
      <c r="J162" s="88">
        <v>7.65</v>
      </c>
      <c r="K162" s="88">
        <v>7.75</v>
      </c>
      <c r="L162" s="88">
        <v>7.75</v>
      </c>
      <c r="M162" s="88">
        <v>7.6</v>
      </c>
      <c r="N162" s="88"/>
      <c r="O162" s="185"/>
      <c r="P162" s="115">
        <f>TRUNC(((SUM(I162:M162)-MAX(I162:M162)-MIN(I162:M162))/3),2)-N162</f>
        <v>7.66</v>
      </c>
      <c r="Q162" s="115">
        <f>IF(G162&gt;0,P162," ")</f>
        <v>7.66</v>
      </c>
      <c r="R162" s="116">
        <f>RANK(P162,$P$162:$P$164,0)</f>
        <v>1</v>
      </c>
      <c r="S162" s="109">
        <f>ABS((SUM(MIN(I162:M162),MAX(I162:M162))/2)-((SUM(I162:M162)-MAX(I162:M162)-MIN(I162:M162))/3))</f>
        <v>8.3333333333328596E-3</v>
      </c>
      <c r="T162" s="212">
        <f>AVERAGE(MIN(I162:M162),MAX(I162:M162))</f>
        <v>7.6749999999999998</v>
      </c>
      <c r="U162" s="212">
        <f>MIN(I162:M162)</f>
        <v>7.6</v>
      </c>
      <c r="V162" s="205">
        <f>MAX(I162:M162)-MIN(I162:M162)</f>
        <v>0.15000000000000036</v>
      </c>
      <c r="W162" s="116" t="str">
        <f>IF(V162&gt;0.7,"Y","N")</f>
        <v>N</v>
      </c>
      <c r="X162" s="185"/>
    </row>
    <row r="163" spans="1:24" ht="12.75" customHeight="1">
      <c r="A163" s="108">
        <v>1</v>
      </c>
      <c r="B163" s="71"/>
      <c r="C163" s="245" t="s">
        <v>512</v>
      </c>
      <c r="D163" s="245" t="s">
        <v>342</v>
      </c>
      <c r="E163" s="245" t="s">
        <v>247</v>
      </c>
      <c r="F163" s="246"/>
      <c r="G163" s="246" t="s">
        <v>124</v>
      </c>
      <c r="H163" s="88" t="s">
        <v>628</v>
      </c>
      <c r="I163" s="88">
        <v>7.7</v>
      </c>
      <c r="J163" s="88">
        <v>7.5</v>
      </c>
      <c r="K163" s="88">
        <v>7.55</v>
      </c>
      <c r="L163" s="88">
        <v>7.6</v>
      </c>
      <c r="M163" s="88">
        <v>7.6</v>
      </c>
      <c r="N163" s="88"/>
      <c r="O163" s="185"/>
      <c r="P163" s="115">
        <f>TRUNC(((SUM(I163:M163)-MAX(I163:M163)-MIN(I163:M163))/3),2)-N163</f>
        <v>7.58</v>
      </c>
      <c r="Q163" s="115">
        <f>IF(G163&gt;0,P163," ")</f>
        <v>7.58</v>
      </c>
      <c r="R163" s="116">
        <f>RANK(P163,$P$162:$P$164,0)</f>
        <v>2</v>
      </c>
      <c r="S163" s="109">
        <f>ABS((SUM(MIN(I163:M163),MAX(I163:M163))/2)-((SUM(I163:M163)-MAX(I163:M163)-MIN(I163:M163))/3))</f>
        <v>1.6666666666664831E-2</v>
      </c>
      <c r="T163" s="212">
        <f>AVERAGE(MIN(I163:M163),MAX(I163:M163))</f>
        <v>7.6</v>
      </c>
      <c r="U163" s="212">
        <f>MIN(I163:M163)</f>
        <v>7.5</v>
      </c>
      <c r="V163" s="205">
        <f>MAX(I163:M163)-MIN(I163:M163)</f>
        <v>0.20000000000000018</v>
      </c>
      <c r="W163" s="116" t="str">
        <f>IF(V163&gt;0.7,"Y","N")</f>
        <v>N</v>
      </c>
      <c r="X163" s="185" t="s">
        <v>732</v>
      </c>
    </row>
    <row r="164" spans="1:24" ht="12.75" customHeight="1">
      <c r="A164" s="108">
        <v>2</v>
      </c>
      <c r="B164" s="71"/>
      <c r="C164" s="245" t="s">
        <v>87</v>
      </c>
      <c r="D164" s="245" t="s">
        <v>88</v>
      </c>
      <c r="E164" s="245" t="s">
        <v>186</v>
      </c>
      <c r="F164" s="246"/>
      <c r="G164" s="246"/>
      <c r="H164" s="88" t="s">
        <v>667</v>
      </c>
      <c r="I164" s="88">
        <v>7.5</v>
      </c>
      <c r="J164" s="88">
        <v>7.6</v>
      </c>
      <c r="K164" s="88">
        <v>7.65</v>
      </c>
      <c r="L164" s="88">
        <v>7.7</v>
      </c>
      <c r="M164" s="88">
        <v>7.5</v>
      </c>
      <c r="N164" s="88"/>
      <c r="O164" s="185"/>
      <c r="P164" s="115">
        <f>TRUNC(((SUM(I164:M164)-MAX(I164:M164)-MIN(I164:M164))/3),2)-N164</f>
        <v>7.58</v>
      </c>
      <c r="Q164" s="115" t="str">
        <f>IF(G164&gt;0,P164," ")</f>
        <v xml:space="preserve"> </v>
      </c>
      <c r="R164" s="116">
        <f>RANK(P164,$P$162:$P$164,0)</f>
        <v>2</v>
      </c>
      <c r="S164" s="109">
        <f>ABS((SUM(MIN(I164:M164),MAX(I164:M164))/2)-((SUM(I164:M164)-MAX(I164:M164)-MIN(I164:M164))/3))</f>
        <v>1.6666666666664831E-2</v>
      </c>
      <c r="T164" s="212">
        <f>AVERAGE(MIN(I164:M164),MAX(I164:M164))</f>
        <v>7.6</v>
      </c>
      <c r="U164" s="212">
        <f>MIN(I164:M164)</f>
        <v>7.5</v>
      </c>
      <c r="V164" s="205">
        <f>MAX(I164:M164)-MIN(I164:M164)</f>
        <v>0.20000000000000018</v>
      </c>
      <c r="W164" s="116" t="str">
        <f>IF(V164&gt;0.7,"Y","N")</f>
        <v>N</v>
      </c>
      <c r="X164" s="185" t="s">
        <v>732</v>
      </c>
    </row>
    <row r="167" spans="1:24" ht="18">
      <c r="A167" s="244" t="s">
        <v>513</v>
      </c>
      <c r="B167" s="213"/>
      <c r="C167" s="213"/>
      <c r="D167" s="96"/>
      <c r="E167" s="96"/>
      <c r="F167" s="102"/>
      <c r="G167" s="97"/>
      <c r="H167" s="76"/>
      <c r="I167" s="76"/>
      <c r="J167" s="76"/>
      <c r="K167" s="76"/>
      <c r="L167" s="76"/>
      <c r="M167" s="76"/>
      <c r="N167" s="76"/>
      <c r="O167" s="183"/>
      <c r="P167" s="98"/>
      <c r="Q167" s="98"/>
      <c r="R167" s="97"/>
      <c r="S167" s="98"/>
      <c r="T167" s="168"/>
      <c r="U167" s="168"/>
      <c r="V167" s="98"/>
      <c r="W167" s="97"/>
      <c r="X167" s="183"/>
    </row>
    <row r="168" spans="1:24" ht="12.75" customHeight="1">
      <c r="A168" s="70" t="s">
        <v>219</v>
      </c>
      <c r="B168" s="70" t="s">
        <v>206</v>
      </c>
      <c r="C168" s="70" t="s">
        <v>2</v>
      </c>
      <c r="D168" s="70" t="s">
        <v>3</v>
      </c>
      <c r="E168" s="70" t="s">
        <v>5</v>
      </c>
      <c r="F168" s="70" t="s">
        <v>4</v>
      </c>
      <c r="G168" s="70" t="s">
        <v>6</v>
      </c>
      <c r="H168" s="80" t="s">
        <v>8</v>
      </c>
      <c r="I168" s="81" t="s">
        <v>15</v>
      </c>
      <c r="J168" s="81" t="s">
        <v>14</v>
      </c>
      <c r="K168" s="81" t="s">
        <v>16</v>
      </c>
      <c r="L168" s="81" t="s">
        <v>17</v>
      </c>
      <c r="M168" s="81" t="s">
        <v>18</v>
      </c>
      <c r="N168" s="81" t="s">
        <v>9</v>
      </c>
      <c r="O168" s="82" t="s">
        <v>10</v>
      </c>
      <c r="P168" s="103" t="s">
        <v>122</v>
      </c>
      <c r="Q168" s="103" t="s">
        <v>122</v>
      </c>
      <c r="R168" s="105" t="s">
        <v>13</v>
      </c>
      <c r="S168" s="103" t="s">
        <v>121</v>
      </c>
      <c r="T168" s="103" t="s">
        <v>229</v>
      </c>
      <c r="U168" s="103" t="s">
        <v>549</v>
      </c>
      <c r="V168" s="103" t="s">
        <v>20</v>
      </c>
      <c r="W168" s="104" t="s">
        <v>19</v>
      </c>
      <c r="X168" s="82" t="s">
        <v>12</v>
      </c>
    </row>
    <row r="169" spans="1:24" ht="12.75" customHeight="1">
      <c r="A169" s="108">
        <v>4</v>
      </c>
      <c r="B169" s="71"/>
      <c r="C169" s="245" t="s">
        <v>42</v>
      </c>
      <c r="D169" s="245" t="s">
        <v>34</v>
      </c>
      <c r="E169" s="245" t="s">
        <v>80</v>
      </c>
      <c r="F169" s="246"/>
      <c r="G169" s="246" t="s">
        <v>125</v>
      </c>
      <c r="H169" s="88" t="s">
        <v>683</v>
      </c>
      <c r="I169" s="88">
        <v>7.9</v>
      </c>
      <c r="J169" s="88">
        <v>8.1</v>
      </c>
      <c r="K169" s="88">
        <v>8.1</v>
      </c>
      <c r="L169" s="88">
        <v>8</v>
      </c>
      <c r="M169" s="88">
        <v>8</v>
      </c>
      <c r="N169" s="88"/>
      <c r="O169" s="185"/>
      <c r="P169" s="115">
        <f t="shared" ref="P169:P176" si="16">TRUNC(((SUM(I169:M169)-MAX(I169:M169)-MIN(I169:M169))/3),2)-N169</f>
        <v>8.0299999999999994</v>
      </c>
      <c r="Q169" s="115">
        <f t="shared" ref="Q169:Q176" si="17">IF(G169&gt;0,P169," ")</f>
        <v>8.0299999999999994</v>
      </c>
      <c r="R169" s="116">
        <f t="shared" ref="R169:R176" si="18">RANK(P169,$P$169:$P$176,0)</f>
        <v>1</v>
      </c>
      <c r="S169" s="109">
        <f t="shared" ref="S169:S176" si="19">ABS((SUM(MIN(I169:M169),MAX(I169:M169))/2)-((SUM(I169:M169)-MAX(I169:M169)-MIN(I169:M169))/3))</f>
        <v>3.3333333333333215E-2</v>
      </c>
      <c r="T169" s="212">
        <f t="shared" ref="T169:T176" si="20">AVERAGE(MIN(I169:M169),MAX(I169:M169))</f>
        <v>8</v>
      </c>
      <c r="U169" s="212">
        <f t="shared" ref="U169:U176" si="21">MIN(I169:M169)</f>
        <v>7.9</v>
      </c>
      <c r="V169" s="205">
        <f t="shared" ref="V169:V176" si="22">MAX(I169:M169)-MIN(I169:M169)</f>
        <v>0.19999999999999929</v>
      </c>
      <c r="W169" s="116" t="str">
        <f t="shared" ref="W169:W176" si="23">IF(V169&gt;0.7,"Y","N")</f>
        <v>N</v>
      </c>
      <c r="X169" s="185"/>
    </row>
    <row r="170" spans="1:24" ht="12.75" customHeight="1">
      <c r="A170" s="108">
        <v>1</v>
      </c>
      <c r="B170" s="71"/>
      <c r="C170" s="245" t="s">
        <v>514</v>
      </c>
      <c r="D170" s="245" t="s">
        <v>36</v>
      </c>
      <c r="E170" s="245" t="s">
        <v>46</v>
      </c>
      <c r="F170" s="246"/>
      <c r="G170" s="246" t="s">
        <v>126</v>
      </c>
      <c r="H170" s="88" t="s">
        <v>668</v>
      </c>
      <c r="I170" s="88">
        <v>7.7</v>
      </c>
      <c r="J170" s="88">
        <v>7.8</v>
      </c>
      <c r="K170" s="88">
        <v>8</v>
      </c>
      <c r="L170" s="88">
        <v>7.8</v>
      </c>
      <c r="M170" s="88">
        <v>7.7</v>
      </c>
      <c r="N170" s="88"/>
      <c r="O170" s="185"/>
      <c r="P170" s="115">
        <f t="shared" si="16"/>
        <v>7.76</v>
      </c>
      <c r="Q170" s="115">
        <f t="shared" si="17"/>
        <v>7.76</v>
      </c>
      <c r="R170" s="116">
        <f t="shared" si="18"/>
        <v>2</v>
      </c>
      <c r="S170" s="109">
        <f t="shared" si="19"/>
        <v>8.3333333333333037E-2</v>
      </c>
      <c r="T170" s="212">
        <f t="shared" si="20"/>
        <v>7.85</v>
      </c>
      <c r="U170" s="212">
        <f t="shared" si="21"/>
        <v>7.7</v>
      </c>
      <c r="V170" s="205">
        <f t="shared" si="22"/>
        <v>0.29999999999999982</v>
      </c>
      <c r="W170" s="116" t="str">
        <f t="shared" si="23"/>
        <v>N</v>
      </c>
      <c r="X170" s="185"/>
    </row>
    <row r="171" spans="1:24" ht="12.75" customHeight="1">
      <c r="A171" s="108">
        <v>5</v>
      </c>
      <c r="B171" s="71"/>
      <c r="C171" s="245" t="s">
        <v>175</v>
      </c>
      <c r="D171" s="245" t="s">
        <v>86</v>
      </c>
      <c r="E171" s="245" t="s">
        <v>46</v>
      </c>
      <c r="F171" s="246"/>
      <c r="G171" s="246"/>
      <c r="H171" s="88" t="s">
        <v>612</v>
      </c>
      <c r="I171" s="88">
        <v>7.8</v>
      </c>
      <c r="J171" s="88">
        <v>7.85</v>
      </c>
      <c r="K171" s="88">
        <v>7.8</v>
      </c>
      <c r="L171" s="88">
        <v>7.65</v>
      </c>
      <c r="M171" s="88">
        <v>7.6</v>
      </c>
      <c r="N171" s="88"/>
      <c r="O171" s="185"/>
      <c r="P171" s="115">
        <f t="shared" si="16"/>
        <v>7.75</v>
      </c>
      <c r="Q171" s="115" t="str">
        <f t="shared" si="17"/>
        <v xml:space="preserve"> </v>
      </c>
      <c r="R171" s="116">
        <f t="shared" si="18"/>
        <v>3</v>
      </c>
      <c r="S171" s="109">
        <f t="shared" si="19"/>
        <v>2.5000000000000355E-2</v>
      </c>
      <c r="T171" s="212">
        <f t="shared" si="20"/>
        <v>7.7249999999999996</v>
      </c>
      <c r="U171" s="212">
        <f t="shared" si="21"/>
        <v>7.6</v>
      </c>
      <c r="V171" s="205">
        <f t="shared" si="22"/>
        <v>0.25</v>
      </c>
      <c r="W171" s="116" t="str">
        <f t="shared" si="23"/>
        <v>N</v>
      </c>
      <c r="X171" s="185" t="s">
        <v>618</v>
      </c>
    </row>
    <row r="172" spans="1:24" ht="12.75" customHeight="1">
      <c r="A172" s="108">
        <v>8</v>
      </c>
      <c r="B172" s="71"/>
      <c r="C172" s="245" t="s">
        <v>68</v>
      </c>
      <c r="D172" s="245" t="s">
        <v>69</v>
      </c>
      <c r="E172" s="245" t="s">
        <v>46</v>
      </c>
      <c r="F172" s="246"/>
      <c r="G172" s="246" t="s">
        <v>125</v>
      </c>
      <c r="H172" s="88" t="s">
        <v>628</v>
      </c>
      <c r="I172" s="88">
        <v>7.7</v>
      </c>
      <c r="J172" s="88">
        <v>7.8</v>
      </c>
      <c r="K172" s="88">
        <v>7.9</v>
      </c>
      <c r="L172" s="88">
        <v>7.7</v>
      </c>
      <c r="M172" s="88">
        <v>7.75</v>
      </c>
      <c r="N172" s="88"/>
      <c r="O172" s="185"/>
      <c r="P172" s="115">
        <f t="shared" si="16"/>
        <v>7.75</v>
      </c>
      <c r="Q172" s="115">
        <f t="shared" si="17"/>
        <v>7.75</v>
      </c>
      <c r="R172" s="116">
        <f t="shared" si="18"/>
        <v>3</v>
      </c>
      <c r="S172" s="109">
        <f t="shared" si="19"/>
        <v>5.0000000000001599E-2</v>
      </c>
      <c r="T172" s="212">
        <f t="shared" si="20"/>
        <v>7.8000000000000007</v>
      </c>
      <c r="U172" s="212">
        <f t="shared" si="21"/>
        <v>7.7</v>
      </c>
      <c r="V172" s="205">
        <f t="shared" si="22"/>
        <v>0.20000000000000018</v>
      </c>
      <c r="W172" s="116" t="str">
        <f t="shared" si="23"/>
        <v>N</v>
      </c>
      <c r="X172" s="185" t="s">
        <v>728</v>
      </c>
    </row>
    <row r="173" spans="1:24" ht="12.75" customHeight="1">
      <c r="A173" s="108">
        <v>7</v>
      </c>
      <c r="B173" s="71"/>
      <c r="C173" s="245" t="s">
        <v>320</v>
      </c>
      <c r="D173" s="245" t="s">
        <v>321</v>
      </c>
      <c r="E173" s="245" t="s">
        <v>185</v>
      </c>
      <c r="F173" s="246"/>
      <c r="G173" s="246" t="s">
        <v>124</v>
      </c>
      <c r="H173" s="88" t="s">
        <v>611</v>
      </c>
      <c r="I173" s="88">
        <v>7.8</v>
      </c>
      <c r="J173" s="88">
        <v>7.85</v>
      </c>
      <c r="K173" s="88">
        <v>7.75</v>
      </c>
      <c r="L173" s="88">
        <v>7.65</v>
      </c>
      <c r="M173" s="88">
        <v>7.65</v>
      </c>
      <c r="N173" s="88"/>
      <c r="O173" s="185"/>
      <c r="P173" s="115">
        <f t="shared" si="16"/>
        <v>7.73</v>
      </c>
      <c r="Q173" s="115">
        <f t="shared" si="17"/>
        <v>7.73</v>
      </c>
      <c r="R173" s="116">
        <f t="shared" si="18"/>
        <v>5</v>
      </c>
      <c r="S173" s="109">
        <f t="shared" si="19"/>
        <v>1.6666666666668384E-2</v>
      </c>
      <c r="T173" s="212">
        <f t="shared" si="20"/>
        <v>7.75</v>
      </c>
      <c r="U173" s="212">
        <f t="shared" si="21"/>
        <v>7.65</v>
      </c>
      <c r="V173" s="205">
        <f t="shared" si="22"/>
        <v>0.19999999999999929</v>
      </c>
      <c r="W173" s="116" t="str">
        <f t="shared" si="23"/>
        <v>N</v>
      </c>
      <c r="X173" s="185"/>
    </row>
    <row r="174" spans="1:24" ht="12.75" customHeight="1">
      <c r="A174" s="108">
        <v>2</v>
      </c>
      <c r="B174" s="71"/>
      <c r="C174" s="245" t="s">
        <v>516</v>
      </c>
      <c r="D174" s="245" t="s">
        <v>464</v>
      </c>
      <c r="E174" s="245" t="s">
        <v>46</v>
      </c>
      <c r="F174" s="246"/>
      <c r="G174" s="246"/>
      <c r="H174" s="88" t="s">
        <v>611</v>
      </c>
      <c r="I174" s="88">
        <v>7.6</v>
      </c>
      <c r="J174" s="88">
        <v>7.6</v>
      </c>
      <c r="K174" s="88">
        <v>7.6</v>
      </c>
      <c r="L174" s="88">
        <v>7.55</v>
      </c>
      <c r="M174" s="88">
        <v>7.6</v>
      </c>
      <c r="N174" s="88"/>
      <c r="O174" s="185"/>
      <c r="P174" s="115">
        <f t="shared" si="16"/>
        <v>7.6</v>
      </c>
      <c r="Q174" s="115" t="str">
        <f t="shared" si="17"/>
        <v xml:space="preserve"> </v>
      </c>
      <c r="R174" s="116">
        <f t="shared" si="18"/>
        <v>6</v>
      </c>
      <c r="S174" s="109">
        <f t="shared" si="19"/>
        <v>2.4999999999998579E-2</v>
      </c>
      <c r="T174" s="212">
        <f t="shared" si="20"/>
        <v>7.5749999999999993</v>
      </c>
      <c r="U174" s="212">
        <f t="shared" si="21"/>
        <v>7.55</v>
      </c>
      <c r="V174" s="205">
        <f t="shared" si="22"/>
        <v>4.9999999999999822E-2</v>
      </c>
      <c r="W174" s="116" t="str">
        <f t="shared" si="23"/>
        <v>N</v>
      </c>
      <c r="X174" s="185"/>
    </row>
    <row r="175" spans="1:24" ht="12.75" customHeight="1">
      <c r="A175" s="108">
        <v>6</v>
      </c>
      <c r="B175" s="71"/>
      <c r="C175" s="245" t="s">
        <v>83</v>
      </c>
      <c r="D175" s="245" t="s">
        <v>170</v>
      </c>
      <c r="E175" s="245" t="s">
        <v>46</v>
      </c>
      <c r="F175" s="246"/>
      <c r="G175" s="246" t="s">
        <v>126</v>
      </c>
      <c r="H175" s="88" t="s">
        <v>684</v>
      </c>
      <c r="I175" s="88">
        <v>7.5</v>
      </c>
      <c r="J175" s="88">
        <v>7.75</v>
      </c>
      <c r="K175" s="88">
        <v>7.65</v>
      </c>
      <c r="L175" s="88">
        <v>7.5</v>
      </c>
      <c r="M175" s="88">
        <v>7.55</v>
      </c>
      <c r="N175" s="88"/>
      <c r="O175" s="185"/>
      <c r="P175" s="115">
        <f t="shared" si="16"/>
        <v>7.56</v>
      </c>
      <c r="Q175" s="115">
        <f t="shared" si="17"/>
        <v>7.56</v>
      </c>
      <c r="R175" s="116">
        <f t="shared" si="18"/>
        <v>7</v>
      </c>
      <c r="S175" s="109">
        <f t="shared" si="19"/>
        <v>5.8333333333334458E-2</v>
      </c>
      <c r="T175" s="212">
        <f t="shared" si="20"/>
        <v>7.625</v>
      </c>
      <c r="U175" s="212">
        <f t="shared" si="21"/>
        <v>7.5</v>
      </c>
      <c r="V175" s="205">
        <f t="shared" si="22"/>
        <v>0.25</v>
      </c>
      <c r="W175" s="116" t="str">
        <f t="shared" si="23"/>
        <v>N</v>
      </c>
      <c r="X175" s="185"/>
    </row>
    <row r="176" spans="1:24" ht="12.75" customHeight="1">
      <c r="A176" s="108">
        <v>3</v>
      </c>
      <c r="B176" s="71"/>
      <c r="C176" s="245" t="s">
        <v>515</v>
      </c>
      <c r="D176" s="245" t="s">
        <v>387</v>
      </c>
      <c r="E176" s="245" t="s">
        <v>247</v>
      </c>
      <c r="F176" s="246"/>
      <c r="G176" s="246"/>
      <c r="H176" s="88" t="s">
        <v>605</v>
      </c>
      <c r="I176" s="88">
        <v>7.5</v>
      </c>
      <c r="J176" s="88">
        <v>7.7</v>
      </c>
      <c r="K176" s="88">
        <v>7.5</v>
      </c>
      <c r="L176" s="88">
        <v>7.5</v>
      </c>
      <c r="M176" s="88">
        <v>7.5</v>
      </c>
      <c r="N176" s="88"/>
      <c r="O176" s="185"/>
      <c r="P176" s="115">
        <f t="shared" si="16"/>
        <v>7.5</v>
      </c>
      <c r="Q176" s="115" t="str">
        <f t="shared" si="17"/>
        <v xml:space="preserve"> </v>
      </c>
      <c r="R176" s="116">
        <f t="shared" si="18"/>
        <v>8</v>
      </c>
      <c r="S176" s="109">
        <f t="shared" si="19"/>
        <v>9.9999999999998757E-2</v>
      </c>
      <c r="T176" s="212">
        <f t="shared" si="20"/>
        <v>7.6</v>
      </c>
      <c r="U176" s="212">
        <f t="shared" si="21"/>
        <v>7.5</v>
      </c>
      <c r="V176" s="205">
        <f t="shared" si="22"/>
        <v>0.20000000000000018</v>
      </c>
      <c r="W176" s="116" t="str">
        <f t="shared" si="23"/>
        <v>N</v>
      </c>
      <c r="X176" s="185"/>
    </row>
    <row r="179" spans="1:24" ht="18">
      <c r="A179" s="244" t="s">
        <v>517</v>
      </c>
      <c r="B179" s="213"/>
      <c r="C179" s="213"/>
      <c r="D179" s="96"/>
      <c r="E179" s="96"/>
      <c r="F179" s="102"/>
      <c r="G179" s="97"/>
      <c r="H179" s="76"/>
      <c r="I179" s="76"/>
      <c r="J179" s="76"/>
      <c r="K179" s="76"/>
      <c r="L179" s="76"/>
      <c r="M179" s="76"/>
      <c r="N179" s="76"/>
      <c r="O179" s="183"/>
      <c r="P179" s="98"/>
      <c r="Q179" s="98"/>
      <c r="R179" s="97"/>
      <c r="S179" s="98"/>
      <c r="T179" s="168"/>
      <c r="U179" s="168"/>
      <c r="V179" s="98"/>
      <c r="W179" s="97"/>
      <c r="X179" s="183"/>
    </row>
    <row r="180" spans="1:24" ht="12.75" customHeight="1">
      <c r="A180" s="70" t="s">
        <v>219</v>
      </c>
      <c r="B180" s="70" t="s">
        <v>206</v>
      </c>
      <c r="C180" s="70" t="s">
        <v>2</v>
      </c>
      <c r="D180" s="70" t="s">
        <v>3</v>
      </c>
      <c r="E180" s="70" t="s">
        <v>5</v>
      </c>
      <c r="F180" s="70" t="s">
        <v>4</v>
      </c>
      <c r="G180" s="70" t="s">
        <v>6</v>
      </c>
      <c r="H180" s="80" t="s">
        <v>8</v>
      </c>
      <c r="I180" s="81" t="s">
        <v>15</v>
      </c>
      <c r="J180" s="81" t="s">
        <v>14</v>
      </c>
      <c r="K180" s="81" t="s">
        <v>16</v>
      </c>
      <c r="L180" s="81" t="s">
        <v>17</v>
      </c>
      <c r="M180" s="81" t="s">
        <v>18</v>
      </c>
      <c r="N180" s="81" t="s">
        <v>9</v>
      </c>
      <c r="O180" s="82" t="s">
        <v>10</v>
      </c>
      <c r="P180" s="103" t="s">
        <v>122</v>
      </c>
      <c r="Q180" s="103" t="s">
        <v>122</v>
      </c>
      <c r="R180" s="105" t="s">
        <v>13</v>
      </c>
      <c r="S180" s="103" t="s">
        <v>121</v>
      </c>
      <c r="T180" s="103" t="s">
        <v>229</v>
      </c>
      <c r="U180" s="103" t="s">
        <v>549</v>
      </c>
      <c r="V180" s="103" t="s">
        <v>20</v>
      </c>
      <c r="W180" s="104" t="s">
        <v>19</v>
      </c>
      <c r="X180" s="82" t="s">
        <v>12</v>
      </c>
    </row>
    <row r="181" spans="1:24" ht="12.75" customHeight="1">
      <c r="A181" s="108">
        <v>1</v>
      </c>
      <c r="B181" s="71"/>
      <c r="C181" s="245" t="s">
        <v>328</v>
      </c>
      <c r="D181" s="245" t="s">
        <v>329</v>
      </c>
      <c r="E181" s="245" t="s">
        <v>247</v>
      </c>
      <c r="F181" s="246"/>
      <c r="G181" s="246" t="s">
        <v>124</v>
      </c>
      <c r="H181" s="88" t="s">
        <v>603</v>
      </c>
      <c r="I181" s="88">
        <v>8.1999999999999993</v>
      </c>
      <c r="J181" s="88">
        <v>8.3000000000000007</v>
      </c>
      <c r="K181" s="88">
        <v>8</v>
      </c>
      <c r="L181" s="88">
        <v>8.1</v>
      </c>
      <c r="M181" s="88">
        <v>7.9</v>
      </c>
      <c r="N181" s="88"/>
      <c r="O181" s="185"/>
      <c r="P181" s="115">
        <f>TRUNC(((SUM(I181:M181)-MAX(I181:M181)-MIN(I181:M181))/3),2)-N181</f>
        <v>8.1</v>
      </c>
      <c r="Q181" s="115">
        <f>IF(G181&gt;0,P181," ")</f>
        <v>8.1</v>
      </c>
      <c r="R181" s="116">
        <f>RANK(P181,$P$181:$P$182,0)</f>
        <v>1</v>
      </c>
      <c r="S181" s="109">
        <f>ABS((SUM(MIN(I181:M181),MAX(I181:M181))/2)-((SUM(I181:M181)-MAX(I181:M181)-MIN(I181:M181))/3))</f>
        <v>0</v>
      </c>
      <c r="T181" s="212">
        <f>AVERAGE(MIN(I181:M181),MAX(I181:M181))</f>
        <v>8.1000000000000014</v>
      </c>
      <c r="U181" s="212">
        <f>MIN(I181:M181)</f>
        <v>7.9</v>
      </c>
      <c r="V181" s="205">
        <f>MAX(I181:M181)-MIN(I181:M181)</f>
        <v>0.40000000000000036</v>
      </c>
      <c r="W181" s="116" t="str">
        <f>IF(V181&gt;0.7,"Y","N")</f>
        <v>N</v>
      </c>
      <c r="X181" s="185"/>
    </row>
    <row r="182" spans="1:24" ht="12.75" customHeight="1">
      <c r="A182" s="108">
        <v>2</v>
      </c>
      <c r="B182" s="71"/>
      <c r="C182" s="245" t="s">
        <v>335</v>
      </c>
      <c r="D182" s="245" t="s">
        <v>173</v>
      </c>
      <c r="E182" s="245" t="s">
        <v>247</v>
      </c>
      <c r="F182" s="246"/>
      <c r="G182" s="246" t="s">
        <v>125</v>
      </c>
      <c r="H182" s="88" t="s">
        <v>603</v>
      </c>
      <c r="I182" s="88">
        <v>7.6</v>
      </c>
      <c r="J182" s="88">
        <v>7.8</v>
      </c>
      <c r="K182" s="88">
        <v>7.7</v>
      </c>
      <c r="L182" s="88">
        <v>7.7</v>
      </c>
      <c r="M182" s="88">
        <v>7.7</v>
      </c>
      <c r="N182" s="88"/>
      <c r="O182" s="185"/>
      <c r="P182" s="115">
        <f>TRUNC(((SUM(I182:M182)-MAX(I182:M182)-MIN(I182:M182))/3),2)-N182</f>
        <v>7.7</v>
      </c>
      <c r="Q182" s="115">
        <f>IF(G182&gt;0,P182," ")</f>
        <v>7.7</v>
      </c>
      <c r="R182" s="116">
        <f>RANK(P182,$P$181:$P$182,0)</f>
        <v>2</v>
      </c>
      <c r="S182" s="109">
        <f>ABS((SUM(MIN(I182:M182),MAX(I182:M182))/2)-((SUM(I182:M182)-MAX(I182:M182)-MIN(I182:M182))/3))</f>
        <v>8.8817841970012523E-16</v>
      </c>
      <c r="T182" s="212">
        <f>AVERAGE(MIN(I182:M182),MAX(I182:M182))</f>
        <v>7.6999999999999993</v>
      </c>
      <c r="U182" s="212">
        <f>MIN(I182:M182)</f>
        <v>7.6</v>
      </c>
      <c r="V182" s="205">
        <f>MAX(I182:M182)-MIN(I182:M182)</f>
        <v>0.20000000000000018</v>
      </c>
      <c r="W182" s="116" t="str">
        <f>IF(V182&gt;0.7,"Y","N")</f>
        <v>N</v>
      </c>
      <c r="X182" s="185"/>
    </row>
    <row r="185" spans="1:24" ht="18">
      <c r="A185" s="244" t="s">
        <v>518</v>
      </c>
      <c r="B185" s="213"/>
      <c r="C185" s="213"/>
      <c r="D185" s="96"/>
      <c r="E185" s="96"/>
      <c r="F185" s="102"/>
      <c r="G185" s="97"/>
      <c r="H185" s="76"/>
      <c r="I185" s="76"/>
      <c r="J185" s="76"/>
      <c r="K185" s="76"/>
      <c r="L185" s="76"/>
      <c r="M185" s="76"/>
      <c r="N185" s="76"/>
      <c r="O185" s="183"/>
      <c r="P185" s="98"/>
      <c r="Q185" s="98"/>
      <c r="R185" s="97"/>
      <c r="S185" s="98"/>
      <c r="T185" s="168"/>
      <c r="U185" s="168"/>
      <c r="V185" s="98"/>
      <c r="W185" s="97"/>
      <c r="X185" s="183"/>
    </row>
    <row r="186" spans="1:24" ht="12.75" customHeight="1">
      <c r="A186" s="70" t="s">
        <v>219</v>
      </c>
      <c r="B186" s="70" t="s">
        <v>206</v>
      </c>
      <c r="C186" s="70" t="s">
        <v>2</v>
      </c>
      <c r="D186" s="70" t="s">
        <v>3</v>
      </c>
      <c r="E186" s="70" t="s">
        <v>5</v>
      </c>
      <c r="F186" s="70" t="s">
        <v>4</v>
      </c>
      <c r="G186" s="70" t="s">
        <v>6</v>
      </c>
      <c r="H186" s="80" t="s">
        <v>8</v>
      </c>
      <c r="I186" s="81" t="s">
        <v>15</v>
      </c>
      <c r="J186" s="81" t="s">
        <v>14</v>
      </c>
      <c r="K186" s="81" t="s">
        <v>16</v>
      </c>
      <c r="L186" s="81" t="s">
        <v>17</v>
      </c>
      <c r="M186" s="81" t="s">
        <v>18</v>
      </c>
      <c r="N186" s="81" t="s">
        <v>9</v>
      </c>
      <c r="O186" s="82" t="s">
        <v>10</v>
      </c>
      <c r="P186" s="103" t="s">
        <v>122</v>
      </c>
      <c r="Q186" s="103" t="s">
        <v>122</v>
      </c>
      <c r="R186" s="105" t="s">
        <v>13</v>
      </c>
      <c r="S186" s="103" t="s">
        <v>121</v>
      </c>
      <c r="T186" s="103" t="s">
        <v>229</v>
      </c>
      <c r="U186" s="103" t="s">
        <v>549</v>
      </c>
      <c r="V186" s="103" t="s">
        <v>20</v>
      </c>
      <c r="W186" s="104" t="s">
        <v>19</v>
      </c>
      <c r="X186" s="82" t="s">
        <v>12</v>
      </c>
    </row>
    <row r="187" spans="1:24" ht="12.75" customHeight="1">
      <c r="A187" s="108">
        <v>1</v>
      </c>
      <c r="B187" s="71"/>
      <c r="C187" s="245" t="s">
        <v>509</v>
      </c>
      <c r="D187" s="245" t="s">
        <v>327</v>
      </c>
      <c r="E187" s="245" t="s">
        <v>247</v>
      </c>
      <c r="F187" s="246"/>
      <c r="G187" s="246" t="s">
        <v>125</v>
      </c>
      <c r="H187" s="88" t="s">
        <v>607</v>
      </c>
      <c r="I187" s="88">
        <v>7.5</v>
      </c>
      <c r="J187" s="88">
        <v>7.75</v>
      </c>
      <c r="K187" s="88">
        <v>7.6</v>
      </c>
      <c r="L187" s="88">
        <v>7.7</v>
      </c>
      <c r="M187" s="88">
        <v>7.7</v>
      </c>
      <c r="N187" s="88"/>
      <c r="O187" s="185"/>
      <c r="P187" s="115">
        <f>TRUNC(((SUM(I187:M187)-MAX(I187:M187)-MIN(I187:M187))/3),2)-N187</f>
        <v>7.66</v>
      </c>
      <c r="Q187" s="115">
        <f>IF(G187&gt;0,P187," ")</f>
        <v>7.66</v>
      </c>
      <c r="R187" s="116">
        <f>RANK(P187,$P$187,0)</f>
        <v>1</v>
      </c>
      <c r="S187" s="109">
        <f>ABS((SUM(MIN(I187:M187),MAX(I187:M187))/2)-((SUM(I187:M187)-MAX(I187:M187)-MIN(I187:M187))/3))</f>
        <v>4.1666666666666963E-2</v>
      </c>
      <c r="T187" s="212">
        <f>AVERAGE(MIN(I187:M187),MAX(I187:M187))</f>
        <v>7.625</v>
      </c>
      <c r="U187" s="212">
        <f>MIN(I187:M187)</f>
        <v>7.5</v>
      </c>
      <c r="V187" s="205">
        <f>MAX(I187:M187)-MIN(I187:M187)</f>
        <v>0.25</v>
      </c>
      <c r="W187" s="116" t="str">
        <f>IF(V187&gt;0.7,"Y","N")</f>
        <v>N</v>
      </c>
      <c r="X187" s="185"/>
    </row>
    <row r="190" spans="1:24" ht="18">
      <c r="A190" s="244" t="s">
        <v>519</v>
      </c>
      <c r="B190" s="213"/>
      <c r="C190" s="213"/>
      <c r="D190" s="96"/>
      <c r="E190" s="96"/>
      <c r="F190" s="102"/>
      <c r="G190" s="97"/>
      <c r="H190" s="76"/>
      <c r="I190" s="76"/>
      <c r="J190" s="76"/>
      <c r="K190" s="76"/>
      <c r="L190" s="76"/>
      <c r="M190" s="76"/>
      <c r="N190" s="76"/>
      <c r="O190" s="183"/>
      <c r="P190" s="98"/>
      <c r="Q190" s="98"/>
      <c r="R190" s="97"/>
      <c r="S190" s="98"/>
      <c r="T190" s="168"/>
      <c r="U190" s="168"/>
      <c r="V190" s="98"/>
      <c r="W190" s="97"/>
      <c r="X190" s="183"/>
    </row>
    <row r="191" spans="1:24" ht="12.75" customHeight="1">
      <c r="A191" s="70" t="s">
        <v>219</v>
      </c>
      <c r="B191" s="70" t="s">
        <v>206</v>
      </c>
      <c r="C191" s="70" t="s">
        <v>2</v>
      </c>
      <c r="D191" s="70" t="s">
        <v>3</v>
      </c>
      <c r="E191" s="70" t="s">
        <v>5</v>
      </c>
      <c r="F191" s="70" t="s">
        <v>4</v>
      </c>
      <c r="G191" s="70" t="s">
        <v>6</v>
      </c>
      <c r="H191" s="80" t="s">
        <v>8</v>
      </c>
      <c r="I191" s="81" t="s">
        <v>15</v>
      </c>
      <c r="J191" s="81" t="s">
        <v>14</v>
      </c>
      <c r="K191" s="81" t="s">
        <v>16</v>
      </c>
      <c r="L191" s="81" t="s">
        <v>17</v>
      </c>
      <c r="M191" s="81" t="s">
        <v>18</v>
      </c>
      <c r="N191" s="81" t="s">
        <v>9</v>
      </c>
      <c r="O191" s="82" t="s">
        <v>10</v>
      </c>
      <c r="P191" s="103" t="s">
        <v>122</v>
      </c>
      <c r="Q191" s="103" t="s">
        <v>122</v>
      </c>
      <c r="R191" s="105" t="s">
        <v>13</v>
      </c>
      <c r="S191" s="103" t="s">
        <v>121</v>
      </c>
      <c r="T191" s="103" t="s">
        <v>229</v>
      </c>
      <c r="U191" s="103" t="s">
        <v>549</v>
      </c>
      <c r="V191" s="103" t="s">
        <v>20</v>
      </c>
      <c r="W191" s="104" t="s">
        <v>19</v>
      </c>
      <c r="X191" s="82" t="s">
        <v>12</v>
      </c>
    </row>
    <row r="192" spans="1:24" ht="12.75" customHeight="1">
      <c r="A192" s="108">
        <v>1</v>
      </c>
      <c r="B192" s="71"/>
      <c r="C192" s="245" t="s">
        <v>520</v>
      </c>
      <c r="D192" s="245" t="s">
        <v>521</v>
      </c>
      <c r="E192" s="245" t="s">
        <v>186</v>
      </c>
      <c r="F192" s="246"/>
      <c r="G192" s="246"/>
      <c r="H192" s="88" t="s">
        <v>685</v>
      </c>
      <c r="I192" s="88">
        <v>7.7</v>
      </c>
      <c r="J192" s="88">
        <v>7.85</v>
      </c>
      <c r="K192" s="88">
        <v>7.65</v>
      </c>
      <c r="L192" s="88">
        <v>7.8</v>
      </c>
      <c r="M192" s="88">
        <v>7.8</v>
      </c>
      <c r="N192" s="88"/>
      <c r="O192" s="185"/>
      <c r="P192" s="115">
        <f>TRUNC(((SUM(I192:M192)-MAX(I192:M192)-MIN(I192:M192))/3),2)-N192</f>
        <v>7.76</v>
      </c>
      <c r="Q192" s="115" t="str">
        <f>IF(G192&gt;0,P192," ")</f>
        <v xml:space="preserve"> </v>
      </c>
      <c r="R192" s="116">
        <f>RANK(P192,$P$192,0)</f>
        <v>1</v>
      </c>
      <c r="S192" s="109">
        <f>ABS((SUM(MIN(I192:M192),MAX(I192:M192))/2)-((SUM(I192:M192)-MAX(I192:M192)-MIN(I192:M192))/3))</f>
        <v>1.6666666666668384E-2</v>
      </c>
      <c r="T192" s="212">
        <f>AVERAGE(MIN(I192:M192),MAX(I192:M192))</f>
        <v>7.75</v>
      </c>
      <c r="U192" s="212">
        <f>MIN(I192:M192)</f>
        <v>7.65</v>
      </c>
      <c r="V192" s="205">
        <f>MAX(I192:M192)-MIN(I192:M192)</f>
        <v>0.19999999999999929</v>
      </c>
      <c r="W192" s="116" t="str">
        <f>IF(V192&gt;0.7,"Y","N")</f>
        <v>N</v>
      </c>
      <c r="X192" s="185"/>
    </row>
    <row r="195" spans="1:24" ht="18" hidden="1">
      <c r="A195" s="244" t="s">
        <v>522</v>
      </c>
      <c r="B195" s="213"/>
      <c r="C195" s="213"/>
      <c r="D195" s="96"/>
      <c r="E195" s="96"/>
      <c r="F195" s="102"/>
      <c r="G195" s="97"/>
      <c r="H195" s="76"/>
      <c r="I195" s="76"/>
      <c r="J195" s="76"/>
      <c r="K195" s="76"/>
      <c r="L195" s="76"/>
      <c r="M195" s="76"/>
      <c r="N195" s="76"/>
      <c r="O195" s="183"/>
      <c r="P195" s="98"/>
      <c r="Q195" s="98"/>
      <c r="R195" s="97"/>
      <c r="S195" s="98"/>
      <c r="T195" s="168"/>
      <c r="U195" s="168"/>
      <c r="V195" s="98"/>
      <c r="W195" s="97"/>
      <c r="X195" s="183"/>
    </row>
    <row r="196" spans="1:24" ht="12.75" hidden="1" customHeight="1">
      <c r="A196" s="70" t="s">
        <v>219</v>
      </c>
      <c r="B196" s="70" t="s">
        <v>206</v>
      </c>
      <c r="C196" s="70" t="s">
        <v>2</v>
      </c>
      <c r="D196" s="70" t="s">
        <v>3</v>
      </c>
      <c r="E196" s="70" t="s">
        <v>5</v>
      </c>
      <c r="F196" s="70" t="s">
        <v>4</v>
      </c>
      <c r="G196" s="70" t="s">
        <v>6</v>
      </c>
      <c r="H196" s="80" t="s">
        <v>8</v>
      </c>
      <c r="I196" s="81" t="s">
        <v>15</v>
      </c>
      <c r="J196" s="81" t="s">
        <v>14</v>
      </c>
      <c r="K196" s="81" t="s">
        <v>16</v>
      </c>
      <c r="L196" s="81" t="s">
        <v>17</v>
      </c>
      <c r="M196" s="81" t="s">
        <v>18</v>
      </c>
      <c r="N196" s="81" t="s">
        <v>9</v>
      </c>
      <c r="O196" s="82" t="s">
        <v>10</v>
      </c>
      <c r="P196" s="103" t="s">
        <v>122</v>
      </c>
      <c r="Q196" s="103" t="s">
        <v>122</v>
      </c>
      <c r="R196" s="105" t="s">
        <v>13</v>
      </c>
      <c r="S196" s="103" t="s">
        <v>121</v>
      </c>
      <c r="T196" s="103" t="s">
        <v>229</v>
      </c>
      <c r="U196" s="103" t="s">
        <v>229</v>
      </c>
      <c r="V196" s="103" t="s">
        <v>20</v>
      </c>
      <c r="W196" s="104" t="s">
        <v>19</v>
      </c>
      <c r="X196" s="82" t="s">
        <v>12</v>
      </c>
    </row>
    <row r="197" spans="1:24" ht="12.75" hidden="1" customHeight="1"/>
    <row r="198" spans="1:24" ht="12.75" hidden="1" customHeight="1"/>
    <row r="199" spans="1:24" ht="18">
      <c r="A199" s="244" t="s">
        <v>523</v>
      </c>
      <c r="B199" s="213"/>
      <c r="C199" s="213"/>
      <c r="D199" s="96"/>
      <c r="E199" s="96"/>
      <c r="F199" s="102"/>
      <c r="G199" s="97"/>
      <c r="H199" s="76"/>
      <c r="I199" s="76"/>
      <c r="J199" s="76"/>
      <c r="K199" s="76"/>
      <c r="L199" s="76"/>
      <c r="M199" s="76"/>
      <c r="N199" s="76"/>
      <c r="O199" s="183"/>
      <c r="P199" s="98"/>
      <c r="Q199" s="98"/>
      <c r="R199" s="97"/>
      <c r="S199" s="98"/>
      <c r="T199" s="168"/>
      <c r="U199" s="168"/>
      <c r="V199" s="98"/>
      <c r="W199" s="97"/>
      <c r="X199" s="183"/>
    </row>
    <row r="200" spans="1:24" ht="12.75" customHeight="1">
      <c r="A200" s="70" t="s">
        <v>219</v>
      </c>
      <c r="B200" s="70" t="s">
        <v>206</v>
      </c>
      <c r="C200" s="70" t="s">
        <v>2</v>
      </c>
      <c r="D200" s="70" t="s">
        <v>3</v>
      </c>
      <c r="E200" s="70" t="s">
        <v>5</v>
      </c>
      <c r="F200" s="70" t="s">
        <v>4</v>
      </c>
      <c r="G200" s="70" t="s">
        <v>6</v>
      </c>
      <c r="H200" s="80" t="s">
        <v>8</v>
      </c>
      <c r="I200" s="81" t="s">
        <v>15</v>
      </c>
      <c r="J200" s="81" t="s">
        <v>14</v>
      </c>
      <c r="K200" s="81" t="s">
        <v>16</v>
      </c>
      <c r="L200" s="81" t="s">
        <v>17</v>
      </c>
      <c r="M200" s="81" t="s">
        <v>18</v>
      </c>
      <c r="N200" s="81" t="s">
        <v>9</v>
      </c>
      <c r="O200" s="82" t="s">
        <v>10</v>
      </c>
      <c r="P200" s="103" t="s">
        <v>122</v>
      </c>
      <c r="Q200" s="103" t="s">
        <v>122</v>
      </c>
      <c r="R200" s="105" t="s">
        <v>13</v>
      </c>
      <c r="S200" s="103" t="s">
        <v>121</v>
      </c>
      <c r="T200" s="103" t="s">
        <v>229</v>
      </c>
      <c r="U200" s="103" t="s">
        <v>549</v>
      </c>
      <c r="V200" s="103" t="s">
        <v>20</v>
      </c>
      <c r="W200" s="104" t="s">
        <v>19</v>
      </c>
      <c r="X200" s="82" t="s">
        <v>12</v>
      </c>
    </row>
    <row r="201" spans="1:24" ht="12.75" customHeight="1">
      <c r="A201" s="108">
        <v>1</v>
      </c>
      <c r="B201" s="71"/>
      <c r="C201" s="245" t="s">
        <v>66</v>
      </c>
      <c r="D201" s="245" t="s">
        <v>67</v>
      </c>
      <c r="E201" s="245" t="s">
        <v>70</v>
      </c>
      <c r="F201" s="246"/>
      <c r="G201" s="246" t="s">
        <v>124</v>
      </c>
      <c r="H201" s="88" t="s">
        <v>589</v>
      </c>
      <c r="I201" s="88">
        <v>8.8000000000000007</v>
      </c>
      <c r="J201" s="88">
        <v>8.6</v>
      </c>
      <c r="K201" s="88">
        <v>8.6999999999999993</v>
      </c>
      <c r="L201" s="88">
        <v>8.6999999999999993</v>
      </c>
      <c r="M201" s="88">
        <v>8.5500000000000007</v>
      </c>
      <c r="N201" s="88"/>
      <c r="O201" s="185"/>
      <c r="P201" s="115">
        <f>TRUNC(((SUM(I201:M201)-MAX(I201:M201)-MIN(I201:M201))/3),2)-N201</f>
        <v>8.66</v>
      </c>
      <c r="Q201" s="115">
        <f>IF(G201&gt;0,P201," ")</f>
        <v>8.66</v>
      </c>
      <c r="R201" s="116">
        <f>RANK(P201,$P$201,0)</f>
        <v>1</v>
      </c>
      <c r="S201" s="109">
        <f>ABS((SUM(MIN(I201:M201),MAX(I201:M201))/2)-((SUM(I201:M201)-MAX(I201:M201)-MIN(I201:M201))/3))</f>
        <v>8.333333333334636E-3</v>
      </c>
      <c r="T201" s="212">
        <f>AVERAGE(MIN(I201:M201),MAX(I201:M201))</f>
        <v>8.6750000000000007</v>
      </c>
      <c r="U201" s="212">
        <f>MIN(I201:M201)</f>
        <v>8.5500000000000007</v>
      </c>
      <c r="V201" s="205">
        <f>MAX(I201:M201)-MIN(I201:M201)</f>
        <v>0.25</v>
      </c>
      <c r="W201" s="116" t="str">
        <f>IF(V201&gt;0.7,"Y","N")</f>
        <v>N</v>
      </c>
      <c r="X201" s="185"/>
    </row>
    <row r="204" spans="1:24" ht="18">
      <c r="A204" s="244" t="s">
        <v>525</v>
      </c>
      <c r="B204" s="213"/>
      <c r="C204" s="213"/>
      <c r="D204" s="96"/>
      <c r="E204" s="96"/>
      <c r="F204" s="102"/>
      <c r="G204" s="97"/>
      <c r="H204" s="76"/>
      <c r="I204" s="76"/>
      <c r="J204" s="76"/>
      <c r="K204" s="76"/>
      <c r="L204" s="76"/>
      <c r="M204" s="76"/>
      <c r="N204" s="76"/>
      <c r="O204" s="183"/>
      <c r="P204" s="98"/>
      <c r="Q204" s="98"/>
      <c r="R204" s="97"/>
      <c r="S204" s="98"/>
      <c r="T204" s="168"/>
      <c r="U204" s="168"/>
      <c r="V204" s="98"/>
      <c r="W204" s="97"/>
      <c r="X204" s="183"/>
    </row>
    <row r="205" spans="1:24" ht="12.75" customHeight="1">
      <c r="A205" s="70" t="s">
        <v>219</v>
      </c>
      <c r="B205" s="70" t="s">
        <v>206</v>
      </c>
      <c r="C205" s="70" t="s">
        <v>2</v>
      </c>
      <c r="D205" s="70" t="s">
        <v>3</v>
      </c>
      <c r="E205" s="70" t="s">
        <v>5</v>
      </c>
      <c r="F205" s="70" t="s">
        <v>4</v>
      </c>
      <c r="G205" s="70" t="s">
        <v>6</v>
      </c>
      <c r="H205" s="80" t="s">
        <v>8</v>
      </c>
      <c r="I205" s="81" t="s">
        <v>15</v>
      </c>
      <c r="J205" s="81" t="s">
        <v>14</v>
      </c>
      <c r="K205" s="81" t="s">
        <v>16</v>
      </c>
      <c r="L205" s="81" t="s">
        <v>17</v>
      </c>
      <c r="M205" s="81" t="s">
        <v>18</v>
      </c>
      <c r="N205" s="81" t="s">
        <v>9</v>
      </c>
      <c r="O205" s="82" t="s">
        <v>10</v>
      </c>
      <c r="P205" s="103" t="s">
        <v>122</v>
      </c>
      <c r="Q205" s="103" t="s">
        <v>122</v>
      </c>
      <c r="R205" s="105" t="s">
        <v>13</v>
      </c>
      <c r="S205" s="103" t="s">
        <v>121</v>
      </c>
      <c r="T205" s="103" t="s">
        <v>229</v>
      </c>
      <c r="U205" s="103" t="s">
        <v>549</v>
      </c>
      <c r="V205" s="103" t="s">
        <v>20</v>
      </c>
      <c r="W205" s="104" t="s">
        <v>19</v>
      </c>
      <c r="X205" s="82" t="s">
        <v>12</v>
      </c>
    </row>
    <row r="206" spans="1:24" ht="12.75" customHeight="1">
      <c r="A206" s="108">
        <v>1</v>
      </c>
      <c r="B206" s="71"/>
      <c r="C206" s="245" t="s">
        <v>461</v>
      </c>
      <c r="D206" s="245" t="s">
        <v>36</v>
      </c>
      <c r="E206" s="245" t="s">
        <v>421</v>
      </c>
      <c r="F206" s="246"/>
      <c r="G206" s="246"/>
      <c r="H206" s="88" t="s">
        <v>613</v>
      </c>
      <c r="I206" s="88">
        <v>7.8</v>
      </c>
      <c r="J206" s="88">
        <v>8</v>
      </c>
      <c r="K206" s="88">
        <v>8.4499999999999993</v>
      </c>
      <c r="L206" s="88">
        <v>8.0500000000000007</v>
      </c>
      <c r="M206" s="88">
        <v>8</v>
      </c>
      <c r="N206" s="88"/>
      <c r="O206" s="185"/>
      <c r="P206" s="115">
        <f>TRUNC(((SUM(I206:M206)-MAX(I206:M206)-MIN(I206:M206))/3),2)-N206</f>
        <v>8.01</v>
      </c>
      <c r="Q206" s="115" t="str">
        <f>IF(G206&gt;0,P206," ")</f>
        <v xml:space="preserve"> </v>
      </c>
      <c r="R206" s="116">
        <f>RANK(P206,$P$206:$P$207,0)</f>
        <v>1</v>
      </c>
      <c r="S206" s="109">
        <f>ABS((SUM(MIN(I206:M206),MAX(I206:M206))/2)-((SUM(I206:M206)-MAX(I206:M206)-MIN(I206:M206))/3))</f>
        <v>0.10833333333333428</v>
      </c>
      <c r="T206" s="212">
        <f>AVERAGE(MIN(I206:M206),MAX(I206:M206))</f>
        <v>8.125</v>
      </c>
      <c r="U206" s="212">
        <f>MIN(I206:M206)</f>
        <v>7.8</v>
      </c>
      <c r="V206" s="205">
        <f>MAX(I206:M206)-MIN(I206:M206)</f>
        <v>0.64999999999999947</v>
      </c>
      <c r="W206" s="116" t="str">
        <f>IF(V206&gt;0.7,"Y","N")</f>
        <v>N</v>
      </c>
      <c r="X206" s="185"/>
    </row>
    <row r="207" spans="1:24" ht="12.75" customHeight="1">
      <c r="A207" s="108">
        <v>2</v>
      </c>
      <c r="B207" s="71"/>
      <c r="C207" s="245" t="s">
        <v>60</v>
      </c>
      <c r="D207" s="245" t="s">
        <v>61</v>
      </c>
      <c r="E207" s="245" t="s">
        <v>46</v>
      </c>
      <c r="F207" s="246"/>
      <c r="G207" s="246" t="s">
        <v>126</v>
      </c>
      <c r="H207" s="88" t="s">
        <v>686</v>
      </c>
      <c r="I207" s="88">
        <v>7.6</v>
      </c>
      <c r="J207" s="88">
        <v>7.8</v>
      </c>
      <c r="K207" s="88">
        <v>7.95</v>
      </c>
      <c r="L207" s="88">
        <v>7.7</v>
      </c>
      <c r="M207" s="88">
        <v>7.8</v>
      </c>
      <c r="N207" s="88"/>
      <c r="O207" s="185"/>
      <c r="P207" s="115">
        <f>TRUNC(((SUM(I207:M207)-MAX(I207:M207)-MIN(I207:M207))/3),2)-N207</f>
        <v>7.76</v>
      </c>
      <c r="Q207" s="115">
        <f>IF(G207&gt;0,P207," ")</f>
        <v>7.76</v>
      </c>
      <c r="R207" s="116">
        <f>RANK(P207,$P$206:$P$207,0)</f>
        <v>2</v>
      </c>
      <c r="S207" s="109">
        <f>ABS((SUM(MIN(I207:M207),MAX(I207:M207))/2)-((SUM(I207:M207)-MAX(I207:M207)-MIN(I207:M207))/3))</f>
        <v>8.333333333334636E-3</v>
      </c>
      <c r="T207" s="212">
        <f>AVERAGE(MIN(I207:M207),MAX(I207:M207))</f>
        <v>7.7750000000000004</v>
      </c>
      <c r="U207" s="212">
        <f>MIN(I207:M207)</f>
        <v>7.6</v>
      </c>
      <c r="V207" s="205">
        <f>MAX(I207:M207)-MIN(I207:M207)</f>
        <v>0.35000000000000053</v>
      </c>
      <c r="W207" s="116" t="str">
        <f>IF(V207&gt;0.7,"Y","N")</f>
        <v>N</v>
      </c>
      <c r="X207" s="185"/>
    </row>
    <row r="210" spans="1:24" ht="18" hidden="1">
      <c r="A210" s="244" t="s">
        <v>524</v>
      </c>
      <c r="B210" s="213"/>
      <c r="C210" s="213"/>
      <c r="D210" s="96"/>
      <c r="E210" s="96"/>
      <c r="F210" s="102"/>
      <c r="G210" s="97"/>
      <c r="H210" s="76"/>
      <c r="I210" s="76"/>
      <c r="J210" s="76"/>
      <c r="K210" s="76"/>
      <c r="L210" s="76"/>
      <c r="M210" s="76"/>
      <c r="N210" s="76"/>
      <c r="O210" s="183"/>
      <c r="P210" s="98"/>
      <c r="Q210" s="98"/>
      <c r="R210" s="97"/>
      <c r="S210" s="98"/>
      <c r="T210" s="168"/>
      <c r="U210" s="168"/>
      <c r="V210" s="98"/>
      <c r="W210" s="97"/>
      <c r="X210" s="183"/>
    </row>
    <row r="211" spans="1:24" ht="12.75" hidden="1" customHeight="1">
      <c r="A211" s="70" t="s">
        <v>219</v>
      </c>
      <c r="B211" s="70" t="s">
        <v>206</v>
      </c>
      <c r="C211" s="70" t="s">
        <v>2</v>
      </c>
      <c r="D211" s="70" t="s">
        <v>3</v>
      </c>
      <c r="E211" s="70" t="s">
        <v>5</v>
      </c>
      <c r="F211" s="70" t="s">
        <v>4</v>
      </c>
      <c r="G211" s="70" t="s">
        <v>6</v>
      </c>
      <c r="H211" s="80" t="s">
        <v>8</v>
      </c>
      <c r="I211" s="81" t="s">
        <v>15</v>
      </c>
      <c r="J211" s="81" t="s">
        <v>14</v>
      </c>
      <c r="K211" s="81" t="s">
        <v>16</v>
      </c>
      <c r="L211" s="81" t="s">
        <v>17</v>
      </c>
      <c r="M211" s="81" t="s">
        <v>18</v>
      </c>
      <c r="N211" s="81" t="s">
        <v>9</v>
      </c>
      <c r="O211" s="82" t="s">
        <v>10</v>
      </c>
      <c r="P211" s="103" t="s">
        <v>122</v>
      </c>
      <c r="Q211" s="103"/>
      <c r="R211" s="105" t="s">
        <v>13</v>
      </c>
      <c r="S211" s="103" t="s">
        <v>121</v>
      </c>
      <c r="T211" s="103" t="s">
        <v>229</v>
      </c>
      <c r="U211" s="103" t="s">
        <v>229</v>
      </c>
      <c r="V211" s="103" t="s">
        <v>20</v>
      </c>
      <c r="W211" s="104" t="s">
        <v>19</v>
      </c>
      <c r="X211" s="82" t="s">
        <v>12</v>
      </c>
    </row>
    <row r="212" spans="1:24" ht="12.75" hidden="1" customHeight="1">
      <c r="A212" s="108">
        <v>1</v>
      </c>
      <c r="B212" s="71"/>
      <c r="C212" s="245" t="s">
        <v>198</v>
      </c>
      <c r="D212" s="245" t="s">
        <v>199</v>
      </c>
      <c r="E212" s="245" t="s">
        <v>438</v>
      </c>
      <c r="F212" s="246"/>
      <c r="G212" s="246"/>
      <c r="H212" s="88"/>
      <c r="I212" s="88"/>
      <c r="J212" s="88"/>
      <c r="K212" s="88"/>
      <c r="L212" s="88"/>
      <c r="M212" s="88"/>
      <c r="N212" s="88"/>
      <c r="O212" s="185"/>
      <c r="P212" s="115">
        <f>TRUNC(((SUM(I212:M212)-MAX(I212:M212)-MIN(I212:M212))/3),2)-N212</f>
        <v>0</v>
      </c>
      <c r="Q212" s="115"/>
      <c r="R212" s="116">
        <f>RANK(P212,$P$212,0)</f>
        <v>1</v>
      </c>
      <c r="S212" s="109">
        <f>ABS((SUM(MIN(I212:M212),MAX(I212:M212))/2)-((SUM(I212:M212)-MAX(I212:M212)-MIN(I212:M212))/3))</f>
        <v>0</v>
      </c>
      <c r="T212" s="212">
        <f>AVERAGE(MIN(I212:M212),MAX(I212:M212))</f>
        <v>0</v>
      </c>
      <c r="U212" s="212">
        <f>MIN(I212:M212)</f>
        <v>0</v>
      </c>
      <c r="V212" s="205">
        <f>MAX(I212:M212)-MIN(I212:M212)</f>
        <v>0</v>
      </c>
      <c r="W212" s="116" t="str">
        <f>IF(V212&gt;0.7,"Y","N")</f>
        <v>N</v>
      </c>
      <c r="X212" s="185"/>
    </row>
    <row r="213" spans="1:24" ht="12.75" hidden="1" customHeight="1"/>
    <row r="214" spans="1:24" ht="12.75" hidden="1" customHeight="1"/>
    <row r="215" spans="1:24" s="199" customFormat="1" ht="18">
      <c r="A215" s="244" t="s">
        <v>545</v>
      </c>
      <c r="B215" s="213"/>
      <c r="C215" s="213"/>
      <c r="D215" s="96"/>
      <c r="E215" s="96"/>
      <c r="F215" s="102"/>
      <c r="G215" s="97"/>
      <c r="H215" s="76"/>
      <c r="I215" s="76"/>
      <c r="J215" s="76"/>
      <c r="K215" s="76"/>
      <c r="L215" s="76"/>
      <c r="M215" s="76"/>
      <c r="N215" s="76"/>
      <c r="O215" s="183"/>
      <c r="P215" s="98"/>
      <c r="Q215" s="98"/>
      <c r="R215" s="97"/>
      <c r="S215" s="98"/>
      <c r="T215" s="168"/>
      <c r="U215" s="168"/>
      <c r="V215" s="98"/>
      <c r="W215" s="97"/>
      <c r="X215" s="183"/>
    </row>
    <row r="216" spans="1:24" s="199" customFormat="1" ht="12.75" customHeight="1">
      <c r="A216" s="70" t="s">
        <v>219</v>
      </c>
      <c r="B216" s="70" t="s">
        <v>206</v>
      </c>
      <c r="C216" s="70" t="s">
        <v>2</v>
      </c>
      <c r="D216" s="70" t="s">
        <v>3</v>
      </c>
      <c r="E216" s="70" t="s">
        <v>5</v>
      </c>
      <c r="F216" s="70" t="s">
        <v>4</v>
      </c>
      <c r="G216" s="70" t="s">
        <v>6</v>
      </c>
      <c r="H216" s="80" t="s">
        <v>8</v>
      </c>
      <c r="I216" s="81" t="s">
        <v>15</v>
      </c>
      <c r="J216" s="81" t="s">
        <v>14</v>
      </c>
      <c r="K216" s="81" t="s">
        <v>16</v>
      </c>
      <c r="L216" s="81" t="s">
        <v>17</v>
      </c>
      <c r="M216" s="81" t="s">
        <v>18</v>
      </c>
      <c r="N216" s="81" t="s">
        <v>9</v>
      </c>
      <c r="O216" s="82" t="s">
        <v>10</v>
      </c>
      <c r="P216" s="103" t="s">
        <v>122</v>
      </c>
      <c r="Q216" s="103" t="s">
        <v>122</v>
      </c>
      <c r="R216" s="105" t="s">
        <v>13</v>
      </c>
      <c r="S216" s="103" t="s">
        <v>121</v>
      </c>
      <c r="T216" s="103" t="s">
        <v>229</v>
      </c>
      <c r="U216" s="103" t="s">
        <v>549</v>
      </c>
      <c r="V216" s="103" t="s">
        <v>20</v>
      </c>
      <c r="W216" s="104" t="s">
        <v>19</v>
      </c>
      <c r="X216" s="82" t="s">
        <v>12</v>
      </c>
    </row>
    <row r="217" spans="1:24" s="199" customFormat="1" ht="12.75" customHeight="1">
      <c r="A217" s="108">
        <v>1</v>
      </c>
      <c r="B217" s="71"/>
      <c r="C217" s="245" t="s">
        <v>317</v>
      </c>
      <c r="D217" s="245" t="s">
        <v>261</v>
      </c>
      <c r="E217" s="245" t="s">
        <v>80</v>
      </c>
      <c r="F217" s="246"/>
      <c r="G217" s="246" t="s">
        <v>125</v>
      </c>
      <c r="H217" s="88" t="s">
        <v>593</v>
      </c>
      <c r="I217" s="88">
        <v>7.1</v>
      </c>
      <c r="J217" s="88">
        <v>6.5</v>
      </c>
      <c r="K217" s="88">
        <v>7.15</v>
      </c>
      <c r="L217" s="88">
        <v>7.1</v>
      </c>
      <c r="M217" s="88">
        <v>6.7</v>
      </c>
      <c r="N217" s="88"/>
      <c r="O217" s="185"/>
      <c r="P217" s="115">
        <f>TRUNC(((SUM(I217:M217)-MAX(I217:M217)-MIN(I217:M217))/3),2)-N217</f>
        <v>6.96</v>
      </c>
      <c r="Q217" s="115">
        <f>IF(G217&gt;0,P217," ")</f>
        <v>6.96</v>
      </c>
      <c r="R217" s="116">
        <f>RANK(P217,$P$217,0)</f>
        <v>1</v>
      </c>
      <c r="S217" s="109">
        <f>ABS((SUM(MIN(I217:M217),MAX(I217:M217))/2)-((SUM(I217:M217)-MAX(I217:M217)-MIN(I217:M217))/3))</f>
        <v>0.14166666666666838</v>
      </c>
      <c r="T217" s="212">
        <f>AVERAGE(MIN(I217:M217),MAX(I217:M217))</f>
        <v>6.8250000000000002</v>
      </c>
      <c r="U217" s="212">
        <f>MIN(I217:M217)</f>
        <v>6.5</v>
      </c>
      <c r="V217" s="205">
        <f>MAX(I217:M217)-MIN(I217:M217)</f>
        <v>0.65000000000000036</v>
      </c>
      <c r="W217" s="116" t="str">
        <f>IF(V217&gt;0.7,"Y","N")</f>
        <v>N</v>
      </c>
      <c r="X217" s="185"/>
    </row>
    <row r="218" spans="1:24" s="199" customFormat="1" ht="12.75" customHeight="1">
      <c r="F218" s="118"/>
      <c r="G218" s="118"/>
      <c r="H218" s="90"/>
      <c r="I218" s="90"/>
      <c r="J218" s="90"/>
      <c r="K218" s="90"/>
      <c r="L218" s="90"/>
      <c r="M218" s="90"/>
      <c r="N218" s="90"/>
      <c r="O218" s="247"/>
      <c r="P218" s="117"/>
      <c r="Q218" s="117"/>
      <c r="R218" s="118"/>
      <c r="S218" s="117"/>
      <c r="T218" s="168"/>
      <c r="U218" s="168"/>
      <c r="V218" s="117"/>
      <c r="W218" s="118"/>
      <c r="X218" s="247"/>
    </row>
    <row r="219" spans="1:24" s="199" customFormat="1" ht="12.75" customHeight="1">
      <c r="F219" s="118"/>
      <c r="G219" s="118"/>
      <c r="H219" s="90"/>
      <c r="I219" s="90"/>
      <c r="J219" s="90"/>
      <c r="K219" s="90"/>
      <c r="L219" s="90"/>
      <c r="M219" s="90"/>
      <c r="N219" s="90"/>
      <c r="O219" s="247"/>
      <c r="P219" s="117"/>
      <c r="Q219" s="117"/>
      <c r="R219" s="118"/>
      <c r="S219" s="117"/>
      <c r="T219" s="168"/>
      <c r="U219" s="168"/>
      <c r="V219" s="117"/>
      <c r="W219" s="118"/>
      <c r="X219" s="247"/>
    </row>
    <row r="220" spans="1:24" s="199" customFormat="1" ht="18">
      <c r="A220" s="244" t="s">
        <v>94</v>
      </c>
      <c r="B220" s="213"/>
      <c r="C220" s="213"/>
      <c r="D220" s="96"/>
      <c r="E220" s="96"/>
      <c r="F220" s="102"/>
      <c r="G220" s="97"/>
      <c r="H220" s="76"/>
      <c r="I220" s="76"/>
      <c r="J220" s="76"/>
      <c r="K220" s="76"/>
      <c r="L220" s="76"/>
      <c r="M220" s="76"/>
      <c r="N220" s="76"/>
      <c r="O220" s="183"/>
      <c r="P220" s="98"/>
      <c r="Q220" s="98"/>
      <c r="R220" s="97"/>
      <c r="S220" s="98"/>
      <c r="T220" s="168"/>
      <c r="U220" s="168"/>
      <c r="V220" s="98"/>
      <c r="W220" s="97"/>
      <c r="X220" s="183"/>
    </row>
    <row r="221" spans="1:24" s="199" customFormat="1" ht="12.75" customHeight="1">
      <c r="A221" s="70" t="s">
        <v>219</v>
      </c>
      <c r="B221" s="70" t="s">
        <v>206</v>
      </c>
      <c r="C221" s="70" t="s">
        <v>2</v>
      </c>
      <c r="D221" s="70" t="s">
        <v>3</v>
      </c>
      <c r="E221" s="70" t="s">
        <v>5</v>
      </c>
      <c r="F221" s="70" t="s">
        <v>4</v>
      </c>
      <c r="G221" s="70" t="s">
        <v>6</v>
      </c>
      <c r="H221" s="80" t="s">
        <v>8</v>
      </c>
      <c r="I221" s="81" t="s">
        <v>15</v>
      </c>
      <c r="J221" s="81" t="s">
        <v>14</v>
      </c>
      <c r="K221" s="81" t="s">
        <v>16</v>
      </c>
      <c r="L221" s="81" t="s">
        <v>17</v>
      </c>
      <c r="M221" s="81" t="s">
        <v>18</v>
      </c>
      <c r="N221" s="81" t="s">
        <v>9</v>
      </c>
      <c r="O221" s="82" t="s">
        <v>10</v>
      </c>
      <c r="P221" s="103" t="s">
        <v>122</v>
      </c>
      <c r="Q221" s="103" t="s">
        <v>122</v>
      </c>
      <c r="R221" s="105" t="s">
        <v>13</v>
      </c>
      <c r="S221" s="103" t="s">
        <v>121</v>
      </c>
      <c r="T221" s="103" t="s">
        <v>229</v>
      </c>
      <c r="U221" s="103" t="s">
        <v>549</v>
      </c>
      <c r="V221" s="103" t="s">
        <v>20</v>
      </c>
      <c r="W221" s="104" t="s">
        <v>19</v>
      </c>
      <c r="X221" s="82" t="s">
        <v>12</v>
      </c>
    </row>
    <row r="222" spans="1:24" s="199" customFormat="1" ht="12.75" customHeight="1">
      <c r="A222" s="108">
        <v>1</v>
      </c>
      <c r="B222" s="71" t="s">
        <v>561</v>
      </c>
      <c r="C222" s="245" t="s">
        <v>72</v>
      </c>
      <c r="D222" s="245" t="s">
        <v>73</v>
      </c>
      <c r="E222" s="245" t="s">
        <v>46</v>
      </c>
      <c r="F222" s="246"/>
      <c r="G222" s="246" t="s">
        <v>126</v>
      </c>
      <c r="H222" s="88" t="s">
        <v>596</v>
      </c>
      <c r="I222" s="88">
        <v>8</v>
      </c>
      <c r="J222" s="88">
        <v>7.65</v>
      </c>
      <c r="K222" s="88">
        <v>8.25</v>
      </c>
      <c r="L222" s="88">
        <v>8.1</v>
      </c>
      <c r="M222" s="88">
        <v>8</v>
      </c>
      <c r="N222" s="88"/>
      <c r="O222" s="185"/>
      <c r="P222" s="115">
        <f>TRUNC(((SUM(I222:M222)-MAX(I222:M222)-MIN(I222:M222))/3),2)-N222</f>
        <v>8.0299999999999994</v>
      </c>
      <c r="Q222" s="115">
        <f>IF(G222&gt;0,P222," ")</f>
        <v>8.0299999999999994</v>
      </c>
      <c r="R222" s="116">
        <f>RANK(P222,$P$222:$P$224,0)</f>
        <v>1</v>
      </c>
      <c r="S222" s="109">
        <f>ABS((SUM(MIN(I222:M222),MAX(I222:M222))/2)-((SUM(I222:M222)-MAX(I222:M222)-MIN(I222:M222))/3))</f>
        <v>8.3333333333333037E-2</v>
      </c>
      <c r="T222" s="212">
        <f>AVERAGE(MIN(I222:M222),MAX(I222:M222))</f>
        <v>7.95</v>
      </c>
      <c r="U222" s="212">
        <f>MIN(I222:M222)</f>
        <v>7.65</v>
      </c>
      <c r="V222" s="205">
        <f>MAX(I222:M222)-MIN(I222:M222)</f>
        <v>0.59999999999999964</v>
      </c>
      <c r="W222" s="116" t="str">
        <f>IF(V222&gt;0.7,"Y","N")</f>
        <v>N</v>
      </c>
      <c r="X222" s="185"/>
    </row>
    <row r="223" spans="1:24" s="199" customFormat="1" ht="12.75" customHeight="1">
      <c r="A223" s="108">
        <v>3</v>
      </c>
      <c r="B223" s="71" t="s">
        <v>560</v>
      </c>
      <c r="C223" s="245" t="s">
        <v>87</v>
      </c>
      <c r="D223" s="245" t="s">
        <v>88</v>
      </c>
      <c r="E223" s="245" t="s">
        <v>186</v>
      </c>
      <c r="F223" s="246"/>
      <c r="G223" s="246"/>
      <c r="H223" s="88" t="s">
        <v>687</v>
      </c>
      <c r="I223" s="88">
        <v>8.1999999999999993</v>
      </c>
      <c r="J223" s="88">
        <v>7.6</v>
      </c>
      <c r="K223" s="88">
        <v>8.1</v>
      </c>
      <c r="L223" s="88">
        <v>7.85</v>
      </c>
      <c r="M223" s="88">
        <v>8.1</v>
      </c>
      <c r="N223" s="88"/>
      <c r="O223" s="185"/>
      <c r="P223" s="115">
        <f>TRUNC(((SUM(I223:M223)-MAX(I223:M223)-MIN(I223:M223))/3),2)-N223</f>
        <v>8.01</v>
      </c>
      <c r="Q223" s="115" t="str">
        <f>IF(G223&gt;0,P223," ")</f>
        <v xml:space="preserve"> </v>
      </c>
      <c r="R223" s="116">
        <f>RANK(P223,$P$222:$P$224,0)</f>
        <v>2</v>
      </c>
      <c r="S223" s="109">
        <f>ABS((SUM(MIN(I223:M223),MAX(I223:M223))/2)-((SUM(I223:M223)-MAX(I223:M223)-MIN(I223:M223))/3))</f>
        <v>0.11666666666666803</v>
      </c>
      <c r="T223" s="212">
        <f>AVERAGE(MIN(I223:M223),MAX(I223:M223))</f>
        <v>7.8999999999999995</v>
      </c>
      <c r="U223" s="212">
        <f>MIN(I223:M223)</f>
        <v>7.6</v>
      </c>
      <c r="V223" s="205">
        <f>MAX(I223:M223)-MIN(I223:M223)</f>
        <v>0.59999999999999964</v>
      </c>
      <c r="W223" s="116" t="str">
        <f>IF(V223&gt;0.7,"Y","N")</f>
        <v>N</v>
      </c>
      <c r="X223" s="185"/>
    </row>
    <row r="224" spans="1:24" s="199" customFormat="1" ht="12.75" customHeight="1">
      <c r="A224" s="108">
        <v>2</v>
      </c>
      <c r="B224" s="71" t="s">
        <v>575</v>
      </c>
      <c r="C224" s="245" t="s">
        <v>323</v>
      </c>
      <c r="D224" s="245" t="s">
        <v>173</v>
      </c>
      <c r="E224" s="245" t="s">
        <v>247</v>
      </c>
      <c r="F224" s="246"/>
      <c r="G224" s="246" t="s">
        <v>125</v>
      </c>
      <c r="H224" s="88" t="s">
        <v>594</v>
      </c>
      <c r="I224" s="88">
        <v>7.9</v>
      </c>
      <c r="J224" s="88">
        <v>7.7</v>
      </c>
      <c r="K224" s="88">
        <v>8.3000000000000007</v>
      </c>
      <c r="L224" s="88">
        <v>7.8</v>
      </c>
      <c r="M224" s="88">
        <v>7.9</v>
      </c>
      <c r="N224" s="88"/>
      <c r="O224" s="185"/>
      <c r="P224" s="115">
        <f>TRUNC(((SUM(I224:M224)-MAX(I224:M224)-MIN(I224:M224))/3),2)-N224</f>
        <v>7.86</v>
      </c>
      <c r="Q224" s="115">
        <f>IF(G224&gt;0,P224," ")</f>
        <v>7.86</v>
      </c>
      <c r="R224" s="116">
        <f>RANK(P224,$P$222:$P$224,0)</f>
        <v>3</v>
      </c>
      <c r="S224" s="109">
        <f>ABS((SUM(MIN(I224:M224),MAX(I224:M224))/2)-((SUM(I224:M224)-MAX(I224:M224)-MIN(I224:M224))/3))</f>
        <v>0.13333333333333286</v>
      </c>
      <c r="T224" s="212">
        <f>AVERAGE(MIN(I224:M224),MAX(I224:M224))</f>
        <v>8</v>
      </c>
      <c r="U224" s="212">
        <f>MIN(I224:M224)</f>
        <v>7.7</v>
      </c>
      <c r="V224" s="205">
        <f>MAX(I224:M224)-MIN(I224:M224)</f>
        <v>0.60000000000000053</v>
      </c>
      <c r="W224" s="116" t="str">
        <f>IF(V224&gt;0.7,"Y","N")</f>
        <v>N</v>
      </c>
      <c r="X224" s="185"/>
    </row>
    <row r="225" spans="1:24" s="199" customFormat="1" ht="12.75" customHeight="1">
      <c r="F225" s="118"/>
      <c r="G225" s="118"/>
      <c r="H225" s="90"/>
      <c r="I225" s="90"/>
      <c r="J225" s="90"/>
      <c r="K225" s="90"/>
      <c r="L225" s="90"/>
      <c r="M225" s="90"/>
      <c r="N225" s="90"/>
      <c r="O225" s="247"/>
      <c r="P225" s="117"/>
      <c r="Q225" s="117"/>
      <c r="R225" s="118"/>
      <c r="S225" s="117"/>
      <c r="T225" s="168"/>
      <c r="U225" s="168"/>
      <c r="V225" s="117"/>
      <c r="W225" s="118"/>
      <c r="X225" s="247"/>
    </row>
    <row r="226" spans="1:24" s="199" customFormat="1" ht="12.75" customHeight="1">
      <c r="F226" s="118"/>
      <c r="G226" s="118"/>
      <c r="H226" s="90"/>
      <c r="I226" s="90"/>
      <c r="J226" s="90"/>
      <c r="K226" s="90"/>
      <c r="L226" s="90"/>
      <c r="M226" s="90"/>
      <c r="N226" s="90"/>
      <c r="O226" s="247"/>
      <c r="P226" s="117"/>
      <c r="Q226" s="117"/>
      <c r="R226" s="118"/>
      <c r="S226" s="117"/>
      <c r="T226" s="168"/>
      <c r="U226" s="168"/>
      <c r="V226" s="117"/>
      <c r="W226" s="118"/>
      <c r="X226" s="247"/>
    </row>
    <row r="227" spans="1:24" s="199" customFormat="1" ht="18">
      <c r="A227" s="244" t="s">
        <v>95</v>
      </c>
      <c r="B227" s="213"/>
      <c r="C227" s="213"/>
      <c r="D227" s="96"/>
      <c r="E227" s="96"/>
      <c r="F227" s="102"/>
      <c r="G227" s="97"/>
      <c r="H227" s="76"/>
      <c r="I227" s="76"/>
      <c r="J227" s="76"/>
      <c r="K227" s="76"/>
      <c r="L227" s="76"/>
      <c r="M227" s="76"/>
      <c r="N227" s="76"/>
      <c r="O227" s="183"/>
      <c r="P227" s="98"/>
      <c r="Q227" s="98"/>
      <c r="R227" s="97"/>
      <c r="S227" s="98"/>
      <c r="T227" s="168"/>
      <c r="U227" s="168"/>
      <c r="V227" s="98"/>
      <c r="W227" s="97"/>
      <c r="X227" s="183"/>
    </row>
    <row r="228" spans="1:24" s="199" customFormat="1" ht="12.75" customHeight="1">
      <c r="A228" s="70" t="s">
        <v>219</v>
      </c>
      <c r="B228" s="70" t="s">
        <v>206</v>
      </c>
      <c r="C228" s="70" t="s">
        <v>2</v>
      </c>
      <c r="D228" s="70" t="s">
        <v>3</v>
      </c>
      <c r="E228" s="70" t="s">
        <v>5</v>
      </c>
      <c r="F228" s="70" t="s">
        <v>4</v>
      </c>
      <c r="G228" s="70" t="s">
        <v>6</v>
      </c>
      <c r="H228" s="80" t="s">
        <v>8</v>
      </c>
      <c r="I228" s="81" t="s">
        <v>15</v>
      </c>
      <c r="J228" s="81" t="s">
        <v>14</v>
      </c>
      <c r="K228" s="81" t="s">
        <v>16</v>
      </c>
      <c r="L228" s="81" t="s">
        <v>17</v>
      </c>
      <c r="M228" s="81" t="s">
        <v>18</v>
      </c>
      <c r="N228" s="81" t="s">
        <v>9</v>
      </c>
      <c r="O228" s="82" t="s">
        <v>10</v>
      </c>
      <c r="P228" s="103" t="s">
        <v>122</v>
      </c>
      <c r="Q228" s="103" t="s">
        <v>122</v>
      </c>
      <c r="R228" s="105" t="s">
        <v>13</v>
      </c>
      <c r="S228" s="103" t="s">
        <v>121</v>
      </c>
      <c r="T228" s="103" t="s">
        <v>229</v>
      </c>
      <c r="U228" s="103" t="s">
        <v>549</v>
      </c>
      <c r="V228" s="103" t="s">
        <v>20</v>
      </c>
      <c r="W228" s="104" t="s">
        <v>19</v>
      </c>
      <c r="X228" s="82" t="s">
        <v>12</v>
      </c>
    </row>
    <row r="229" spans="1:24" s="199" customFormat="1" ht="12.75" customHeight="1">
      <c r="A229" s="108">
        <v>2</v>
      </c>
      <c r="B229" s="71" t="s">
        <v>579</v>
      </c>
      <c r="C229" s="245" t="s">
        <v>266</v>
      </c>
      <c r="D229" s="245" t="s">
        <v>176</v>
      </c>
      <c r="E229" s="245" t="s">
        <v>46</v>
      </c>
      <c r="F229" s="246"/>
      <c r="G229" s="246" t="s">
        <v>125</v>
      </c>
      <c r="H229" s="88" t="s">
        <v>664</v>
      </c>
      <c r="I229" s="88">
        <v>7.8</v>
      </c>
      <c r="J229" s="88">
        <v>7.8</v>
      </c>
      <c r="K229" s="88">
        <v>8</v>
      </c>
      <c r="L229" s="88">
        <v>7.85</v>
      </c>
      <c r="M229" s="88">
        <v>7.8</v>
      </c>
      <c r="N229" s="88"/>
      <c r="O229" s="185"/>
      <c r="P229" s="115">
        <f>TRUNC(((SUM(I229:M229)-MAX(I229:M229)-MIN(I229:M229))/3),2)-N229</f>
        <v>7.81</v>
      </c>
      <c r="Q229" s="115">
        <f>IF(G229&gt;0,P229," ")</f>
        <v>7.81</v>
      </c>
      <c r="R229" s="116">
        <f>RANK(P229,$P$229:$P$230,0)</f>
        <v>1</v>
      </c>
      <c r="S229" s="109">
        <f>ABS((SUM(MIN(I229:M229),MAX(I229:M229))/2)-((SUM(I229:M229)-MAX(I229:M229)-MIN(I229:M229))/3))</f>
        <v>8.3333333333333925E-2</v>
      </c>
      <c r="T229" s="212">
        <f>AVERAGE(MIN(I229:M229),MAX(I229:M229))</f>
        <v>7.9</v>
      </c>
      <c r="U229" s="212">
        <f>MIN(I229:M229)</f>
        <v>7.8</v>
      </c>
      <c r="V229" s="205">
        <f>MAX(I229:M229)-MIN(I229:M229)</f>
        <v>0.20000000000000018</v>
      </c>
      <c r="W229" s="116" t="str">
        <f>IF(V229&gt;0.7,"Y","N")</f>
        <v>N</v>
      </c>
      <c r="X229" s="185"/>
    </row>
    <row r="230" spans="1:24" s="199" customFormat="1" ht="12.75" customHeight="1">
      <c r="A230" s="108">
        <v>1</v>
      </c>
      <c r="B230" s="71" t="s">
        <v>430</v>
      </c>
      <c r="C230" s="245" t="s">
        <v>370</v>
      </c>
      <c r="D230" s="245" t="s">
        <v>371</v>
      </c>
      <c r="E230" s="245" t="s">
        <v>272</v>
      </c>
      <c r="F230" s="246"/>
      <c r="G230" s="246"/>
      <c r="H230" s="88" t="s">
        <v>612</v>
      </c>
      <c r="I230" s="88">
        <v>7.7</v>
      </c>
      <c r="J230" s="88">
        <v>7.65</v>
      </c>
      <c r="K230" s="88">
        <v>7.65</v>
      </c>
      <c r="L230" s="88">
        <v>7.45</v>
      </c>
      <c r="M230" s="88">
        <v>7.6</v>
      </c>
      <c r="N230" s="88"/>
      <c r="O230" s="185"/>
      <c r="P230" s="115">
        <f>TRUNC(((SUM(I230:M230)-MAX(I230:M230)-MIN(I230:M230))/3),2)-N230</f>
        <v>7.63</v>
      </c>
      <c r="Q230" s="115" t="str">
        <f>IF(G230&gt;0,P230," ")</f>
        <v xml:space="preserve"> </v>
      </c>
      <c r="R230" s="116">
        <f>RANK(P230,$P$229:$P$230,0)</f>
        <v>2</v>
      </c>
      <c r="S230" s="109">
        <f>ABS((SUM(MIN(I230:M230),MAX(I230:M230))/2)-((SUM(I230:M230)-MAX(I230:M230)-MIN(I230:M230))/3))</f>
        <v>5.8333333333332682E-2</v>
      </c>
      <c r="T230" s="212">
        <f>AVERAGE(MIN(I230:M230),MAX(I230:M230))</f>
        <v>7.5750000000000002</v>
      </c>
      <c r="U230" s="212">
        <f>MIN(I230:M230)</f>
        <v>7.45</v>
      </c>
      <c r="V230" s="205">
        <f>MAX(I230:M230)-MIN(I230:M230)</f>
        <v>0.25</v>
      </c>
      <c r="W230" s="116" t="str">
        <f>IF(V230&gt;0.7,"Y","N")</f>
        <v>N</v>
      </c>
      <c r="X230" s="185"/>
    </row>
    <row r="231" spans="1:24" s="199" customFormat="1" ht="12.75" customHeight="1">
      <c r="F231" s="118"/>
      <c r="G231" s="118"/>
      <c r="H231" s="90"/>
      <c r="I231" s="90"/>
      <c r="J231" s="90"/>
      <c r="K231" s="90"/>
      <c r="L231" s="90"/>
      <c r="M231" s="90"/>
      <c r="N231" s="90"/>
      <c r="O231" s="247"/>
      <c r="P231" s="117"/>
      <c r="Q231" s="117"/>
      <c r="R231" s="118"/>
      <c r="S231" s="117"/>
      <c r="T231" s="168"/>
      <c r="U231" s="168"/>
      <c r="V231" s="117"/>
      <c r="W231" s="118"/>
      <c r="X231" s="247"/>
    </row>
    <row r="232" spans="1:24" s="199" customFormat="1" ht="12.75" customHeight="1">
      <c r="F232" s="118"/>
      <c r="G232" s="118"/>
      <c r="H232" s="90"/>
      <c r="I232" s="90"/>
      <c r="J232" s="90"/>
      <c r="K232" s="90"/>
      <c r="L232" s="90"/>
      <c r="M232" s="90"/>
      <c r="N232" s="90"/>
      <c r="O232" s="247"/>
      <c r="P232" s="117"/>
      <c r="Q232" s="117"/>
      <c r="R232" s="118"/>
      <c r="S232" s="117"/>
      <c r="T232" s="168"/>
      <c r="U232" s="168"/>
      <c r="V232" s="117"/>
      <c r="W232" s="118"/>
      <c r="X232" s="247"/>
    </row>
    <row r="233" spans="1:24" ht="18">
      <c r="A233" s="244" t="s">
        <v>526</v>
      </c>
      <c r="B233" s="213"/>
      <c r="C233" s="213"/>
      <c r="D233" s="96"/>
      <c r="E233" s="96"/>
      <c r="F233" s="102"/>
      <c r="G233" s="97"/>
      <c r="H233" s="76"/>
      <c r="I233" s="76"/>
      <c r="J233" s="76"/>
      <c r="K233" s="76"/>
      <c r="L233" s="76"/>
      <c r="M233" s="76"/>
      <c r="N233" s="76"/>
      <c r="O233" s="183"/>
      <c r="P233" s="98"/>
      <c r="Q233" s="98"/>
      <c r="R233" s="97"/>
      <c r="S233" s="98"/>
      <c r="T233" s="168"/>
      <c r="U233" s="168"/>
      <c r="V233" s="98"/>
      <c r="W233" s="97"/>
      <c r="X233" s="183"/>
    </row>
    <row r="234" spans="1:24" ht="12.75" customHeight="1">
      <c r="A234" s="70" t="s">
        <v>219</v>
      </c>
      <c r="B234" s="70" t="s">
        <v>206</v>
      </c>
      <c r="C234" s="70" t="s">
        <v>2</v>
      </c>
      <c r="D234" s="70" t="s">
        <v>3</v>
      </c>
      <c r="E234" s="70" t="s">
        <v>5</v>
      </c>
      <c r="F234" s="70" t="s">
        <v>4</v>
      </c>
      <c r="G234" s="70" t="s">
        <v>6</v>
      </c>
      <c r="H234" s="80" t="s">
        <v>8</v>
      </c>
      <c r="I234" s="81" t="s">
        <v>15</v>
      </c>
      <c r="J234" s="81" t="s">
        <v>14</v>
      </c>
      <c r="K234" s="81" t="s">
        <v>16</v>
      </c>
      <c r="L234" s="81" t="s">
        <v>17</v>
      </c>
      <c r="M234" s="81" t="s">
        <v>18</v>
      </c>
      <c r="N234" s="81" t="s">
        <v>9</v>
      </c>
      <c r="O234" s="82" t="s">
        <v>10</v>
      </c>
      <c r="P234" s="103" t="s">
        <v>122</v>
      </c>
      <c r="Q234" s="103" t="s">
        <v>122</v>
      </c>
      <c r="R234" s="105" t="s">
        <v>13</v>
      </c>
      <c r="S234" s="103" t="s">
        <v>121</v>
      </c>
      <c r="T234" s="103" t="s">
        <v>229</v>
      </c>
      <c r="U234" s="103" t="s">
        <v>549</v>
      </c>
      <c r="V234" s="103" t="s">
        <v>20</v>
      </c>
      <c r="W234" s="104" t="s">
        <v>19</v>
      </c>
      <c r="X234" s="82" t="s">
        <v>12</v>
      </c>
    </row>
    <row r="235" spans="1:24" ht="12.75" customHeight="1">
      <c r="A235" s="108">
        <v>1</v>
      </c>
      <c r="B235" s="71" t="s">
        <v>576</v>
      </c>
      <c r="C235" s="245" t="s">
        <v>462</v>
      </c>
      <c r="D235" s="245" t="s">
        <v>463</v>
      </c>
      <c r="E235" s="245" t="s">
        <v>186</v>
      </c>
      <c r="F235" s="246"/>
      <c r="G235" s="246"/>
      <c r="H235" s="88" t="s">
        <v>688</v>
      </c>
      <c r="I235" s="88">
        <v>7.8</v>
      </c>
      <c r="J235" s="88">
        <v>8.15</v>
      </c>
      <c r="K235" s="88">
        <v>8.15</v>
      </c>
      <c r="L235" s="88">
        <v>8.15</v>
      </c>
      <c r="M235" s="88">
        <v>8</v>
      </c>
      <c r="N235" s="88"/>
      <c r="O235" s="185"/>
      <c r="P235" s="115">
        <f>TRUNC(((SUM(I235:M235)-MAX(I235:M235)-MIN(I235:M235))/3),2)-N235</f>
        <v>8.1</v>
      </c>
      <c r="Q235" s="115" t="str">
        <f>IF(G235&gt;0,P235," ")</f>
        <v xml:space="preserve"> </v>
      </c>
      <c r="R235" s="116">
        <f>RANK(P235,$P$235:$P$236,0)</f>
        <v>1</v>
      </c>
      <c r="S235" s="109">
        <f>ABS((SUM(MIN(I235:M235),MAX(I235:M235))/2)-((SUM(I235:M235)-MAX(I235:M235)-MIN(I235:M235))/3))</f>
        <v>0.125</v>
      </c>
      <c r="T235" s="212">
        <f>AVERAGE(MIN(I235:M235),MAX(I235:M235))</f>
        <v>7.9749999999999996</v>
      </c>
      <c r="U235" s="212">
        <f>MIN(I235:M235)</f>
        <v>7.8</v>
      </c>
      <c r="V235" s="205">
        <f>MAX(I235:M235)-MIN(I235:M235)</f>
        <v>0.35000000000000053</v>
      </c>
      <c r="W235" s="116" t="str">
        <f>IF(V235&gt;0.7,"Y","N")</f>
        <v>N</v>
      </c>
      <c r="X235" s="185"/>
    </row>
    <row r="236" spans="1:24" ht="12.75" customHeight="1">
      <c r="A236" s="108">
        <v>2</v>
      </c>
      <c r="B236" s="71" t="s">
        <v>558</v>
      </c>
      <c r="C236" s="245" t="s">
        <v>60</v>
      </c>
      <c r="D236" s="245" t="s">
        <v>283</v>
      </c>
      <c r="E236" s="245" t="s">
        <v>179</v>
      </c>
      <c r="F236" s="246"/>
      <c r="G236" s="246" t="s">
        <v>124</v>
      </c>
      <c r="H236" s="88" t="s">
        <v>669</v>
      </c>
      <c r="I236" s="88">
        <v>7.9</v>
      </c>
      <c r="J236" s="88">
        <v>8.1</v>
      </c>
      <c r="K236" s="88">
        <v>8.1999999999999993</v>
      </c>
      <c r="L236" s="88">
        <v>8.1999999999999993</v>
      </c>
      <c r="M236" s="88">
        <v>7.9</v>
      </c>
      <c r="N236" s="88"/>
      <c r="O236" s="185"/>
      <c r="P236" s="115">
        <f>TRUNC(((SUM(I236:M236)-MAX(I236:M236)-MIN(I236:M236))/3),2)-N236</f>
        <v>8.06</v>
      </c>
      <c r="Q236" s="115">
        <f>IF(G236&gt;0,P236," ")</f>
        <v>8.06</v>
      </c>
      <c r="R236" s="116">
        <f>RANK(P236,$P$235:$P$236,0)</f>
        <v>2</v>
      </c>
      <c r="S236" s="109">
        <f>ABS((SUM(MIN(I236:M236),MAX(I236:M236))/2)-((SUM(I236:M236)-MAX(I236:M236)-MIN(I236:M236))/3))</f>
        <v>1.6666666666663943E-2</v>
      </c>
      <c r="T236" s="212">
        <f>AVERAGE(MIN(I236:M236),MAX(I236:M236))</f>
        <v>8.0500000000000007</v>
      </c>
      <c r="U236" s="212">
        <f>MIN(I236:M236)</f>
        <v>7.9</v>
      </c>
      <c r="V236" s="205">
        <f>MAX(I236:M236)-MIN(I236:M236)</f>
        <v>0.29999999999999893</v>
      </c>
      <c r="W236" s="116" t="str">
        <f>IF(V236&gt;0.7,"Y","N")</f>
        <v>N</v>
      </c>
      <c r="X236" s="185"/>
    </row>
    <row r="239" spans="1:24" ht="18">
      <c r="A239" s="244" t="s">
        <v>527</v>
      </c>
      <c r="B239" s="213"/>
      <c r="C239" s="213"/>
      <c r="D239" s="96"/>
      <c r="E239" s="96"/>
      <c r="F239" s="102"/>
      <c r="G239" s="97"/>
      <c r="H239" s="76"/>
      <c r="I239" s="76"/>
      <c r="J239" s="76"/>
      <c r="K239" s="76"/>
      <c r="L239" s="76"/>
      <c r="M239" s="76"/>
      <c r="N239" s="76"/>
      <c r="O239" s="183"/>
      <c r="P239" s="98"/>
      <c r="Q239" s="98"/>
      <c r="R239" s="97"/>
      <c r="S239" s="98"/>
      <c r="T239" s="168"/>
      <c r="U239" s="168"/>
      <c r="V239" s="98"/>
      <c r="W239" s="97"/>
      <c r="X239" s="183"/>
    </row>
    <row r="240" spans="1:24" ht="12.75" customHeight="1">
      <c r="A240" s="70" t="s">
        <v>219</v>
      </c>
      <c r="B240" s="70" t="s">
        <v>206</v>
      </c>
      <c r="C240" s="70" t="s">
        <v>2</v>
      </c>
      <c r="D240" s="70" t="s">
        <v>3</v>
      </c>
      <c r="E240" s="70" t="s">
        <v>5</v>
      </c>
      <c r="F240" s="70" t="s">
        <v>4</v>
      </c>
      <c r="G240" s="70" t="s">
        <v>6</v>
      </c>
      <c r="H240" s="80" t="s">
        <v>8</v>
      </c>
      <c r="I240" s="81" t="s">
        <v>15</v>
      </c>
      <c r="J240" s="81" t="s">
        <v>14</v>
      </c>
      <c r="K240" s="81" t="s">
        <v>16</v>
      </c>
      <c r="L240" s="81" t="s">
        <v>17</v>
      </c>
      <c r="M240" s="81" t="s">
        <v>18</v>
      </c>
      <c r="N240" s="81" t="s">
        <v>9</v>
      </c>
      <c r="O240" s="82" t="s">
        <v>10</v>
      </c>
      <c r="P240" s="103" t="s">
        <v>122</v>
      </c>
      <c r="Q240" s="103" t="s">
        <v>122</v>
      </c>
      <c r="R240" s="105" t="s">
        <v>13</v>
      </c>
      <c r="S240" s="103" t="s">
        <v>121</v>
      </c>
      <c r="T240" s="103" t="s">
        <v>229</v>
      </c>
      <c r="U240" s="103" t="s">
        <v>549</v>
      </c>
      <c r="V240" s="103" t="s">
        <v>20</v>
      </c>
      <c r="W240" s="104" t="s">
        <v>19</v>
      </c>
      <c r="X240" s="82" t="s">
        <v>12</v>
      </c>
    </row>
    <row r="241" spans="1:24" ht="12.75" customHeight="1">
      <c r="A241" s="108">
        <v>1</v>
      </c>
      <c r="B241" s="71" t="s">
        <v>577</v>
      </c>
      <c r="C241" s="245" t="s">
        <v>63</v>
      </c>
      <c r="D241" s="245" t="s">
        <v>64</v>
      </c>
      <c r="E241" s="245" t="s">
        <v>70</v>
      </c>
      <c r="F241" s="246"/>
      <c r="G241" s="246" t="s">
        <v>124</v>
      </c>
      <c r="H241" s="88" t="s">
        <v>689</v>
      </c>
      <c r="I241" s="88">
        <v>7.6</v>
      </c>
      <c r="J241" s="88">
        <v>7.6</v>
      </c>
      <c r="K241" s="88">
        <v>7.7</v>
      </c>
      <c r="L241" s="88">
        <v>7.7</v>
      </c>
      <c r="M241" s="88">
        <v>7.7</v>
      </c>
      <c r="N241" s="88"/>
      <c r="O241" s="185"/>
      <c r="P241" s="115">
        <f>TRUNC(((SUM(I241:M241)-MAX(I241:M241)-MIN(I241:M241))/3),2)-N241</f>
        <v>7.66</v>
      </c>
      <c r="Q241" s="115">
        <f>IF(G241&gt;0,P241," ")</f>
        <v>7.66</v>
      </c>
      <c r="R241" s="116">
        <f>RANK(P241,$P$241:$P$242,0)</f>
        <v>1</v>
      </c>
      <c r="S241" s="109">
        <f>ABS((SUM(MIN(I241:M241),MAX(I241:M241))/2)-((SUM(I241:M241)-MAX(I241:M241)-MIN(I241:M241))/3))</f>
        <v>1.6666666666666607E-2</v>
      </c>
      <c r="T241" s="212">
        <f>AVERAGE(MIN(I241:M241),MAX(I241:M241))</f>
        <v>7.65</v>
      </c>
      <c r="U241" s="212">
        <f>MIN(I241:M241)</f>
        <v>7.6</v>
      </c>
      <c r="V241" s="205">
        <f>MAX(I241:M241)-MIN(I241:M241)</f>
        <v>0.10000000000000053</v>
      </c>
      <c r="W241" s="116" t="str">
        <f>IF(V241&gt;0.7,"Y","N")</f>
        <v>N</v>
      </c>
      <c r="X241" s="185"/>
    </row>
    <row r="242" spans="1:24" ht="12.75" customHeight="1">
      <c r="A242" s="108">
        <v>2</v>
      </c>
      <c r="B242" s="71" t="s">
        <v>578</v>
      </c>
      <c r="C242" s="245" t="s">
        <v>370</v>
      </c>
      <c r="D242" s="245" t="s">
        <v>371</v>
      </c>
      <c r="E242" s="245" t="s">
        <v>272</v>
      </c>
      <c r="F242" s="246"/>
      <c r="G242" s="246"/>
      <c r="H242" s="88" t="s">
        <v>622</v>
      </c>
      <c r="I242" s="88">
        <v>7.6</v>
      </c>
      <c r="J242" s="88">
        <v>7.5</v>
      </c>
      <c r="K242" s="88">
        <v>7.5</v>
      </c>
      <c r="L242" s="88">
        <v>7.75</v>
      </c>
      <c r="M242" s="88">
        <v>7.6</v>
      </c>
      <c r="N242" s="88"/>
      <c r="O242" s="185"/>
      <c r="P242" s="115">
        <f>TRUNC(((SUM(I242:M242)-MAX(I242:M242)-MIN(I242:M242))/3),2)-N242</f>
        <v>7.56</v>
      </c>
      <c r="Q242" s="115" t="str">
        <f>IF(G242&gt;0,P242," ")</f>
        <v xml:space="preserve"> </v>
      </c>
      <c r="R242" s="116">
        <f>RANK(P242,$P$241:$P$242,0)</f>
        <v>2</v>
      </c>
      <c r="S242" s="109">
        <f>ABS((SUM(MIN(I242:M242),MAX(I242:M242))/2)-((SUM(I242:M242)-MAX(I242:M242)-MIN(I242:M242))/3))</f>
        <v>5.8333333333332682E-2</v>
      </c>
      <c r="T242" s="212">
        <f>AVERAGE(MIN(I242:M242),MAX(I242:M242))</f>
        <v>7.625</v>
      </c>
      <c r="U242" s="212">
        <f>MIN(I242:M242)</f>
        <v>7.5</v>
      </c>
      <c r="V242" s="205">
        <f>MAX(I242:M242)-MIN(I242:M242)</f>
        <v>0.25</v>
      </c>
      <c r="W242" s="116" t="str">
        <f>IF(V242&gt;0.7,"Y","N")</f>
        <v>N</v>
      </c>
      <c r="X242" s="185"/>
    </row>
    <row r="245" spans="1:24" ht="18">
      <c r="A245" s="244" t="s">
        <v>528</v>
      </c>
      <c r="B245" s="213"/>
      <c r="C245" s="213"/>
      <c r="D245" s="96"/>
      <c r="E245" s="96"/>
      <c r="F245" s="102"/>
      <c r="G245" s="97"/>
      <c r="H245" s="76"/>
      <c r="I245" s="76"/>
      <c r="J245" s="76"/>
      <c r="K245" s="76"/>
      <c r="L245" s="76"/>
      <c r="M245" s="76"/>
      <c r="N245" s="76"/>
      <c r="O245" s="183"/>
      <c r="P245" s="98"/>
      <c r="Q245" s="98"/>
      <c r="R245" s="97"/>
      <c r="S245" s="98"/>
      <c r="T245" s="168"/>
      <c r="U245" s="168"/>
      <c r="V245" s="98"/>
      <c r="W245" s="97"/>
      <c r="X245" s="183"/>
    </row>
    <row r="246" spans="1:24" ht="12.75" customHeight="1">
      <c r="A246" s="70" t="s">
        <v>219</v>
      </c>
      <c r="B246" s="70" t="s">
        <v>206</v>
      </c>
      <c r="C246" s="70" t="s">
        <v>2</v>
      </c>
      <c r="D246" s="70" t="s">
        <v>3</v>
      </c>
      <c r="E246" s="70" t="s">
        <v>5</v>
      </c>
      <c r="F246" s="70" t="s">
        <v>4</v>
      </c>
      <c r="G246" s="70" t="s">
        <v>6</v>
      </c>
      <c r="H246" s="80" t="s">
        <v>8</v>
      </c>
      <c r="I246" s="81" t="s">
        <v>15</v>
      </c>
      <c r="J246" s="81" t="s">
        <v>14</v>
      </c>
      <c r="K246" s="81" t="s">
        <v>16</v>
      </c>
      <c r="L246" s="81" t="s">
        <v>17</v>
      </c>
      <c r="M246" s="81" t="s">
        <v>18</v>
      </c>
      <c r="N246" s="81" t="s">
        <v>9</v>
      </c>
      <c r="O246" s="82" t="s">
        <v>10</v>
      </c>
      <c r="P246" s="103" t="s">
        <v>122</v>
      </c>
      <c r="Q246" s="103" t="s">
        <v>122</v>
      </c>
      <c r="R246" s="105" t="s">
        <v>13</v>
      </c>
      <c r="S246" s="103" t="s">
        <v>121</v>
      </c>
      <c r="T246" s="103" t="s">
        <v>229</v>
      </c>
      <c r="U246" s="103" t="s">
        <v>549</v>
      </c>
      <c r="V246" s="103" t="s">
        <v>20</v>
      </c>
      <c r="W246" s="104" t="s">
        <v>19</v>
      </c>
      <c r="X246" s="82" t="s">
        <v>12</v>
      </c>
    </row>
    <row r="247" spans="1:24" ht="12.75" customHeight="1">
      <c r="A247" s="108">
        <v>1</v>
      </c>
      <c r="B247" s="71" t="s">
        <v>579</v>
      </c>
      <c r="C247" s="245" t="s">
        <v>72</v>
      </c>
      <c r="D247" s="245" t="s">
        <v>73</v>
      </c>
      <c r="E247" s="245" t="s">
        <v>46</v>
      </c>
      <c r="F247" s="246"/>
      <c r="G247" s="246" t="s">
        <v>126</v>
      </c>
      <c r="H247" s="88" t="s">
        <v>683</v>
      </c>
      <c r="I247" s="88">
        <v>7.7</v>
      </c>
      <c r="J247" s="88">
        <v>7.75</v>
      </c>
      <c r="K247" s="88">
        <v>7.75</v>
      </c>
      <c r="L247" s="88">
        <v>7.8</v>
      </c>
      <c r="M247" s="88">
        <v>7.7</v>
      </c>
      <c r="N247" s="88"/>
      <c r="O247" s="185"/>
      <c r="P247" s="115">
        <f>TRUNC(((SUM(I247:M247)-MAX(I247:M247)-MIN(I247:M247))/3),2)-N247</f>
        <v>7.73</v>
      </c>
      <c r="Q247" s="115">
        <f>IF(G247&gt;0,P247," ")</f>
        <v>7.73</v>
      </c>
      <c r="R247" s="116">
        <f>RANK(P247,$P$247:$P$248,0)</f>
        <v>1</v>
      </c>
      <c r="S247" s="109">
        <f>ABS((SUM(MIN(I247:M247),MAX(I247:M247))/2)-((SUM(I247:M247)-MAX(I247:M247)-MIN(I247:M247))/3))</f>
        <v>1.6666666666665719E-2</v>
      </c>
      <c r="T247" s="212">
        <f>AVERAGE(MIN(I247:M247),MAX(I247:M247))</f>
        <v>7.75</v>
      </c>
      <c r="U247" s="212">
        <f>MIN(I247:M247)</f>
        <v>7.7</v>
      </c>
      <c r="V247" s="205">
        <f>MAX(I247:M247)-MIN(I247:M247)</f>
        <v>9.9999999999999645E-2</v>
      </c>
      <c r="W247" s="116" t="str">
        <f>IF(V247&gt;0.7,"Y","N")</f>
        <v>N</v>
      </c>
      <c r="X247" s="185"/>
    </row>
    <row r="248" spans="1:24" ht="12.75" customHeight="1">
      <c r="A248" s="108">
        <v>2</v>
      </c>
      <c r="B248" s="71" t="s">
        <v>32</v>
      </c>
      <c r="C248" s="245" t="s">
        <v>60</v>
      </c>
      <c r="D248" s="245" t="s">
        <v>61</v>
      </c>
      <c r="E248" s="245" t="s">
        <v>46</v>
      </c>
      <c r="F248" s="246"/>
      <c r="G248" s="246" t="s">
        <v>126</v>
      </c>
      <c r="H248" s="88" t="s">
        <v>669</v>
      </c>
      <c r="I248" s="88">
        <v>7.6</v>
      </c>
      <c r="J248" s="88">
        <v>7.7</v>
      </c>
      <c r="K248" s="88">
        <v>7.5</v>
      </c>
      <c r="L248" s="88">
        <v>7.7</v>
      </c>
      <c r="M248" s="88">
        <v>7.8</v>
      </c>
      <c r="N248" s="88"/>
      <c r="O248" s="185"/>
      <c r="P248" s="115">
        <f>TRUNC(((SUM(I248:M248)-MAX(I248:M248)-MIN(I248:M248))/3),2)-N248</f>
        <v>7.66</v>
      </c>
      <c r="Q248" s="115">
        <f>IF(G248&gt;0,P248," ")</f>
        <v>7.66</v>
      </c>
      <c r="R248" s="116">
        <f>RANK(P248,$P$247:$P$248,0)</f>
        <v>2</v>
      </c>
      <c r="S248" s="109">
        <f>ABS((SUM(MIN(I248:M248),MAX(I248:M248))/2)-((SUM(I248:M248)-MAX(I248:M248)-MIN(I248:M248))/3))</f>
        <v>1.6666666666664831E-2</v>
      </c>
      <c r="T248" s="212">
        <f>AVERAGE(MIN(I248:M248),MAX(I248:M248))</f>
        <v>7.65</v>
      </c>
      <c r="U248" s="212">
        <f>MIN(I248:M248)</f>
        <v>7.5</v>
      </c>
      <c r="V248" s="205">
        <f>MAX(I248:M248)-MIN(I248:M248)</f>
        <v>0.29999999999999982</v>
      </c>
      <c r="W248" s="116" t="str">
        <f>IF(V248&gt;0.7,"Y","N")</f>
        <v>N</v>
      </c>
      <c r="X248" s="185"/>
    </row>
    <row r="251" spans="1:24" ht="18">
      <c r="A251" s="244" t="s">
        <v>529</v>
      </c>
      <c r="B251" s="213"/>
      <c r="C251" s="213"/>
      <c r="D251" s="96"/>
      <c r="E251" s="96"/>
      <c r="F251" s="102"/>
      <c r="G251" s="97"/>
      <c r="H251" s="76"/>
      <c r="I251" s="76"/>
      <c r="J251" s="76"/>
      <c r="K251" s="76"/>
      <c r="L251" s="76"/>
      <c r="M251" s="76"/>
      <c r="N251" s="76"/>
      <c r="O251" s="183"/>
      <c r="P251" s="98"/>
      <c r="Q251" s="98"/>
      <c r="R251" s="97"/>
      <c r="S251" s="98"/>
      <c r="T251" s="168"/>
      <c r="U251" s="168"/>
      <c r="V251" s="98"/>
      <c r="W251" s="97"/>
      <c r="X251" s="183"/>
    </row>
    <row r="252" spans="1:24" ht="12.75" customHeight="1">
      <c r="A252" s="70" t="s">
        <v>219</v>
      </c>
      <c r="B252" s="70" t="s">
        <v>206</v>
      </c>
      <c r="C252" s="70" t="s">
        <v>2</v>
      </c>
      <c r="D252" s="70" t="s">
        <v>3</v>
      </c>
      <c r="E252" s="70" t="s">
        <v>5</v>
      </c>
      <c r="F252" s="70" t="s">
        <v>4</v>
      </c>
      <c r="G252" s="70" t="s">
        <v>6</v>
      </c>
      <c r="H252" s="80" t="s">
        <v>8</v>
      </c>
      <c r="I252" s="81" t="s">
        <v>15</v>
      </c>
      <c r="J252" s="81" t="s">
        <v>14</v>
      </c>
      <c r="K252" s="81" t="s">
        <v>16</v>
      </c>
      <c r="L252" s="81" t="s">
        <v>17</v>
      </c>
      <c r="M252" s="81" t="s">
        <v>18</v>
      </c>
      <c r="N252" s="81" t="s">
        <v>9</v>
      </c>
      <c r="O252" s="82" t="s">
        <v>10</v>
      </c>
      <c r="P252" s="103" t="s">
        <v>122</v>
      </c>
      <c r="Q252" s="103" t="s">
        <v>122</v>
      </c>
      <c r="R252" s="105" t="s">
        <v>13</v>
      </c>
      <c r="S252" s="103" t="s">
        <v>121</v>
      </c>
      <c r="T252" s="103" t="s">
        <v>229</v>
      </c>
      <c r="U252" s="103" t="s">
        <v>549</v>
      </c>
      <c r="V252" s="103" t="s">
        <v>20</v>
      </c>
      <c r="W252" s="104" t="s">
        <v>19</v>
      </c>
      <c r="X252" s="82" t="s">
        <v>12</v>
      </c>
    </row>
    <row r="253" spans="1:24" ht="12.75" customHeight="1">
      <c r="A253" s="108">
        <v>3</v>
      </c>
      <c r="B253" s="71" t="s">
        <v>579</v>
      </c>
      <c r="C253" s="245" t="s">
        <v>530</v>
      </c>
      <c r="D253" s="245" t="s">
        <v>36</v>
      </c>
      <c r="E253" s="245" t="s">
        <v>46</v>
      </c>
      <c r="F253" s="246"/>
      <c r="G253" s="246"/>
      <c r="H253" s="88" t="s">
        <v>683</v>
      </c>
      <c r="I253" s="88">
        <v>7.7</v>
      </c>
      <c r="J253" s="88">
        <v>7.8</v>
      </c>
      <c r="K253" s="88">
        <v>7.75</v>
      </c>
      <c r="L253" s="88">
        <v>7.65</v>
      </c>
      <c r="M253" s="88">
        <v>7.6</v>
      </c>
      <c r="N253" s="88"/>
      <c r="O253" s="185"/>
      <c r="P253" s="115">
        <f>TRUNC(((SUM(I253:M253)-MAX(I253:M253)-MIN(I253:M253))/3),2)-N253</f>
        <v>7.7</v>
      </c>
      <c r="Q253" s="115" t="str">
        <f>IF(G253&gt;0,P253," ")</f>
        <v xml:space="preserve"> </v>
      </c>
      <c r="R253" s="116">
        <f>RANK(P253,$P$253:$P$255,0)</f>
        <v>1</v>
      </c>
      <c r="S253" s="109">
        <f>ABS((SUM(MIN(I253:M253),MAX(I253:M253))/2)-((SUM(I253:M253)-MAX(I253:M253)-MIN(I253:M253))/3))</f>
        <v>8.8817841970012523E-16</v>
      </c>
      <c r="T253" s="212">
        <f>AVERAGE(MIN(I253:M253),MAX(I253:M253))</f>
        <v>7.6999999999999993</v>
      </c>
      <c r="U253" s="212">
        <f>MIN(I253:M253)</f>
        <v>7.6</v>
      </c>
      <c r="V253" s="205">
        <f>MAX(I253:M253)-MIN(I253:M253)</f>
        <v>0.20000000000000018</v>
      </c>
      <c r="W253" s="116" t="str">
        <f>IF(V253&gt;0.7,"Y","N")</f>
        <v>N</v>
      </c>
      <c r="X253" s="185"/>
    </row>
    <row r="254" spans="1:24" ht="12.75" customHeight="1">
      <c r="A254" s="108">
        <v>1</v>
      </c>
      <c r="B254" s="71" t="s">
        <v>430</v>
      </c>
      <c r="C254" s="245" t="s">
        <v>320</v>
      </c>
      <c r="D254" s="245" t="s">
        <v>321</v>
      </c>
      <c r="E254" s="245" t="s">
        <v>185</v>
      </c>
      <c r="F254" s="246"/>
      <c r="G254" s="246" t="s">
        <v>124</v>
      </c>
      <c r="H254" s="88" t="s">
        <v>690</v>
      </c>
      <c r="I254" s="88">
        <v>7.7</v>
      </c>
      <c r="J254" s="88">
        <v>7.7</v>
      </c>
      <c r="K254" s="88">
        <v>7.65</v>
      </c>
      <c r="L254" s="88">
        <v>7.6</v>
      </c>
      <c r="M254" s="88">
        <v>7.7</v>
      </c>
      <c r="N254" s="88"/>
      <c r="O254" s="185"/>
      <c r="P254" s="115">
        <f>TRUNC(((SUM(I254:M254)-MAX(I254:M254)-MIN(I254:M254))/3),2)-N254</f>
        <v>7.68</v>
      </c>
      <c r="Q254" s="115">
        <f>IF(G254&gt;0,P254," ")</f>
        <v>7.68</v>
      </c>
      <c r="R254" s="116">
        <f>RANK(P254,$P$253:$P$255,0)</f>
        <v>2</v>
      </c>
      <c r="S254" s="109">
        <f>ABS((SUM(MIN(I254:M254),MAX(I254:M254))/2)-((SUM(I254:M254)-MAX(I254:M254)-MIN(I254:M254))/3))</f>
        <v>3.3333333333334103E-2</v>
      </c>
      <c r="T254" s="212">
        <f>AVERAGE(MIN(I254:M254),MAX(I254:M254))</f>
        <v>7.65</v>
      </c>
      <c r="U254" s="212">
        <f>MIN(I254:M254)</f>
        <v>7.6</v>
      </c>
      <c r="V254" s="205">
        <f>MAX(I254:M254)-MIN(I254:M254)</f>
        <v>0.10000000000000053</v>
      </c>
      <c r="W254" s="116" t="str">
        <f>IF(V254&gt;0.7,"Y","N")</f>
        <v>N</v>
      </c>
      <c r="X254" s="185"/>
    </row>
    <row r="255" spans="1:24" ht="12.75" customHeight="1">
      <c r="A255" s="108">
        <v>2</v>
      </c>
      <c r="B255" s="71"/>
      <c r="C255" s="245" t="s">
        <v>356</v>
      </c>
      <c r="D255" s="245" t="s">
        <v>377</v>
      </c>
      <c r="E255" s="245" t="s">
        <v>70</v>
      </c>
      <c r="F255" s="246"/>
      <c r="G255" s="246" t="s">
        <v>124</v>
      </c>
      <c r="H255" s="88" t="s">
        <v>691</v>
      </c>
      <c r="I255" s="88">
        <v>7.6</v>
      </c>
      <c r="J255" s="88">
        <v>7.75</v>
      </c>
      <c r="K255" s="88">
        <v>7.65</v>
      </c>
      <c r="L255" s="88">
        <v>7.55</v>
      </c>
      <c r="M255" s="88">
        <v>7.6</v>
      </c>
      <c r="N255" s="88"/>
      <c r="O255" s="185"/>
      <c r="P255" s="115">
        <f>TRUNC(((SUM(I255:M255)-MAX(I255:M255)-MIN(I255:M255))/3),2)-N255</f>
        <v>7.61</v>
      </c>
      <c r="Q255" s="115">
        <f>IF(G255&gt;0,P255," ")</f>
        <v>7.61</v>
      </c>
      <c r="R255" s="116">
        <f>RANK(P255,$P$253:$P$255,0)</f>
        <v>3</v>
      </c>
      <c r="S255" s="109">
        <f>ABS((SUM(MIN(I255:M255),MAX(I255:M255))/2)-((SUM(I255:M255)-MAX(I255:M255)-MIN(I255:M255))/3))</f>
        <v>3.3333333333334103E-2</v>
      </c>
      <c r="T255" s="212">
        <f>AVERAGE(MIN(I255:M255),MAX(I255:M255))</f>
        <v>7.65</v>
      </c>
      <c r="U255" s="212">
        <f>MIN(I255:M255)</f>
        <v>7.55</v>
      </c>
      <c r="V255" s="205">
        <f>MAX(I255:M255)-MIN(I255:M255)</f>
        <v>0.20000000000000018</v>
      </c>
      <c r="W255" s="116" t="str">
        <f>IF(V255&gt;0.7,"Y","N")</f>
        <v>N</v>
      </c>
      <c r="X255" s="185"/>
    </row>
  </sheetData>
  <sortState ref="A253:X255">
    <sortCondition ref="R253:R255"/>
    <sortCondition ref="S253:S255"/>
    <sortCondition descending="1" ref="T253:T255"/>
    <sortCondition descending="1" ref="U253:U255"/>
  </sortState>
  <phoneticPr fontId="0" type="noConversion"/>
  <pageMargins left="0.2" right="0.2" top="0.2" bottom="0.2" header="0.2" footer="0.2"/>
  <pageSetup scale="81" orientation="landscape" horizontalDpi="1200" verticalDpi="1200" r:id="rId1"/>
  <headerFooter alignWithMargins="0">
    <oddHeader>&amp;R&amp;"Arial,Regular"&amp;10 15th Annual Collegiate Wushu Championships 
Hosted by the University of California, Los Angeles</oddHeader>
    <oddFooter>&amp;C&amp;"Arial,Regular"&amp;10&amp;P of &amp;N</oddFooter>
  </headerFooter>
  <rowBreaks count="4" manualBreakCount="4">
    <brk id="51" max="14" man="1"/>
    <brk id="101" max="14" man="1"/>
    <brk id="150" max="14" man="1"/>
    <brk id="202" max="14" man="1"/>
  </rowBreaks>
  <legacyDrawing r:id="rId2"/>
</worksheet>
</file>

<file path=xl/worksheets/sheet4.xml><?xml version="1.0" encoding="utf-8"?>
<worksheet xmlns="http://schemas.openxmlformats.org/spreadsheetml/2006/main" xmlns:r="http://schemas.openxmlformats.org/officeDocument/2006/relationships">
  <dimension ref="A1:U30"/>
  <sheetViews>
    <sheetView zoomScaleNormal="100" workbookViewId="0"/>
  </sheetViews>
  <sheetFormatPr defaultRowHeight="12.75"/>
  <cols>
    <col min="1" max="1" width="6.140625" style="33" customWidth="1"/>
    <col min="2" max="2" width="10.7109375" style="33" bestFit="1" customWidth="1"/>
    <col min="3" max="3" width="13.85546875" style="33" bestFit="1" customWidth="1"/>
    <col min="4" max="4" width="26.85546875" style="33" bestFit="1" customWidth="1"/>
    <col min="5" max="5" width="10.5703125" style="156" bestFit="1" customWidth="1"/>
    <col min="6" max="6" width="6.140625" style="33" bestFit="1" customWidth="1"/>
    <col min="7" max="7" width="5.5703125" style="125" bestFit="1" customWidth="1"/>
    <col min="8" max="8" width="6" style="134" customWidth="1"/>
    <col min="9" max="10" width="6" style="134" hidden="1" customWidth="1"/>
    <col min="11" max="11" width="6" style="134" customWidth="1"/>
    <col min="12" max="12" width="6" style="134" hidden="1" customWidth="1"/>
    <col min="13" max="13" width="6" style="134" customWidth="1"/>
    <col min="14" max="14" width="6" style="134" hidden="1" customWidth="1"/>
    <col min="15" max="15" width="10.140625" style="134" customWidth="1"/>
    <col min="16" max="16" width="17.7109375" style="125" bestFit="1" customWidth="1"/>
    <col min="17" max="17" width="11.7109375" style="156" bestFit="1" customWidth="1"/>
    <col min="18" max="18" width="11.42578125" style="156" hidden="1" customWidth="1"/>
    <col min="19" max="19" width="6.7109375" style="156" bestFit="1" customWidth="1"/>
    <col min="20" max="20" width="5.5703125" style="34" bestFit="1" customWidth="1"/>
    <col min="21" max="21" width="19.7109375" style="125" customWidth="1"/>
    <col min="22" max="16384" width="9.140625" style="33"/>
  </cols>
  <sheetData>
    <row r="1" spans="1:21" ht="26.25">
      <c r="A1" s="137" t="s">
        <v>48</v>
      </c>
      <c r="B1" s="138"/>
      <c r="C1" s="138"/>
      <c r="D1" s="138"/>
      <c r="E1" s="139"/>
      <c r="F1" s="99"/>
      <c r="G1" s="77"/>
      <c r="H1" s="74"/>
      <c r="I1" s="74"/>
      <c r="J1" s="74"/>
      <c r="K1" s="74"/>
      <c r="L1" s="74"/>
      <c r="M1" s="74"/>
      <c r="N1" s="74"/>
      <c r="O1" s="74"/>
      <c r="P1" s="77"/>
      <c r="Q1" s="97"/>
      <c r="R1" s="97"/>
      <c r="S1" s="97"/>
      <c r="T1" s="140"/>
      <c r="U1" s="77"/>
    </row>
    <row r="3" spans="1:21" ht="18">
      <c r="A3" s="141" t="s">
        <v>105</v>
      </c>
      <c r="B3" s="138"/>
      <c r="C3" s="139"/>
      <c r="D3" s="139"/>
      <c r="E3" s="142"/>
      <c r="F3" s="97"/>
      <c r="G3" s="75"/>
      <c r="H3" s="76"/>
      <c r="I3" s="76"/>
      <c r="J3" s="76"/>
      <c r="K3" s="76"/>
      <c r="L3" s="76"/>
      <c r="M3" s="76"/>
      <c r="N3" s="76"/>
      <c r="O3" s="76"/>
      <c r="P3" s="77"/>
      <c r="Q3" s="97"/>
      <c r="R3" s="97"/>
      <c r="S3" s="98"/>
      <c r="T3" s="140"/>
      <c r="U3" s="77"/>
    </row>
    <row r="4" spans="1:21">
      <c r="A4" s="12" t="s">
        <v>219</v>
      </c>
      <c r="B4" s="12" t="s">
        <v>2</v>
      </c>
      <c r="C4" s="12" t="s">
        <v>3</v>
      </c>
      <c r="D4" s="12" t="s">
        <v>5</v>
      </c>
      <c r="E4" s="12" t="s">
        <v>4</v>
      </c>
      <c r="F4" s="12" t="s">
        <v>6</v>
      </c>
      <c r="G4" s="126" t="s">
        <v>8</v>
      </c>
      <c r="H4" s="127" t="s">
        <v>119</v>
      </c>
      <c r="I4" s="127" t="s">
        <v>120</v>
      </c>
      <c r="J4" s="127" t="s">
        <v>583</v>
      </c>
      <c r="K4" s="127" t="s">
        <v>117</v>
      </c>
      <c r="L4" s="127" t="s">
        <v>118</v>
      </c>
      <c r="M4" s="127" t="s">
        <v>223</v>
      </c>
      <c r="N4" s="127" t="s">
        <v>224</v>
      </c>
      <c r="O4" s="127" t="s">
        <v>9</v>
      </c>
      <c r="P4" s="129" t="s">
        <v>10</v>
      </c>
      <c r="Q4" s="144" t="s">
        <v>122</v>
      </c>
      <c r="R4" s="103" t="s">
        <v>122</v>
      </c>
      <c r="S4" s="143" t="s">
        <v>121</v>
      </c>
      <c r="T4" s="145" t="s">
        <v>13</v>
      </c>
      <c r="U4" s="128" t="s">
        <v>12</v>
      </c>
    </row>
    <row r="5" spans="1:21">
      <c r="A5" s="148">
        <v>1</v>
      </c>
      <c r="B5" s="45" t="s">
        <v>531</v>
      </c>
      <c r="C5" s="45" t="s">
        <v>423</v>
      </c>
      <c r="D5" s="45" t="s">
        <v>424</v>
      </c>
      <c r="E5" s="66" t="s">
        <v>620</v>
      </c>
      <c r="F5" s="66"/>
      <c r="G5" s="130"/>
      <c r="H5" s="130">
        <v>4.5</v>
      </c>
      <c r="I5" s="130"/>
      <c r="J5" s="130"/>
      <c r="K5" s="130">
        <v>2.5499999999999998</v>
      </c>
      <c r="L5" s="130"/>
      <c r="M5" s="130">
        <v>1.55</v>
      </c>
      <c r="N5" s="130"/>
      <c r="O5" s="130"/>
      <c r="P5" s="131"/>
      <c r="Q5" s="149">
        <f>TRUNC(AVERAGE(K5:L5)+AVERAGE(H5:J5)+AVERAGE(M5:N5),2)-O5</f>
        <v>8.6</v>
      </c>
      <c r="R5" s="115" t="str">
        <f>IF(F5&gt;0,Q5," ")</f>
        <v xml:space="preserve"> </v>
      </c>
      <c r="S5" s="149">
        <f>AVERAGE(M5,N5)</f>
        <v>1.55</v>
      </c>
      <c r="T5" s="150">
        <f>RANK(Q5,$Q$5:$Q$5,0)</f>
        <v>1</v>
      </c>
      <c r="U5" s="131"/>
    </row>
    <row r="7" spans="1:21" s="37" customFormat="1" ht="18">
      <c r="A7" s="141" t="s">
        <v>99</v>
      </c>
      <c r="B7" s="141"/>
      <c r="C7" s="151"/>
      <c r="D7" s="151"/>
      <c r="E7" s="152"/>
      <c r="F7" s="153"/>
      <c r="G7" s="132"/>
      <c r="H7" s="133"/>
      <c r="I7" s="133"/>
      <c r="J7" s="133"/>
      <c r="K7" s="133"/>
      <c r="L7" s="133"/>
      <c r="M7" s="133"/>
      <c r="N7" s="133"/>
      <c r="O7" s="133"/>
      <c r="P7" s="132"/>
      <c r="Q7" s="154"/>
      <c r="R7" s="154"/>
      <c r="S7" s="154"/>
      <c r="T7" s="155"/>
      <c r="U7" s="132"/>
    </row>
    <row r="8" spans="1:21" s="146" customFormat="1">
      <c r="A8" s="12" t="s">
        <v>219</v>
      </c>
      <c r="B8" s="12" t="s">
        <v>2</v>
      </c>
      <c r="C8" s="12" t="s">
        <v>3</v>
      </c>
      <c r="D8" s="12" t="s">
        <v>5</v>
      </c>
      <c r="E8" s="12" t="s">
        <v>4</v>
      </c>
      <c r="F8" s="12" t="s">
        <v>6</v>
      </c>
      <c r="G8" s="126" t="s">
        <v>8</v>
      </c>
      <c r="H8" s="127" t="s">
        <v>119</v>
      </c>
      <c r="I8" s="127" t="s">
        <v>120</v>
      </c>
      <c r="J8" s="127" t="s">
        <v>583</v>
      </c>
      <c r="K8" s="127" t="s">
        <v>117</v>
      </c>
      <c r="L8" s="127" t="s">
        <v>118</v>
      </c>
      <c r="M8" s="127" t="s">
        <v>223</v>
      </c>
      <c r="N8" s="127" t="s">
        <v>224</v>
      </c>
      <c r="O8" s="127" t="s">
        <v>9</v>
      </c>
      <c r="P8" s="129" t="s">
        <v>10</v>
      </c>
      <c r="Q8" s="144" t="s">
        <v>122</v>
      </c>
      <c r="R8" s="103" t="s">
        <v>122</v>
      </c>
      <c r="S8" s="143" t="s">
        <v>121</v>
      </c>
      <c r="T8" s="145" t="s">
        <v>13</v>
      </c>
      <c r="U8" s="128" t="s">
        <v>12</v>
      </c>
    </row>
    <row r="9" spans="1:21" s="147" customFormat="1">
      <c r="A9" s="148">
        <v>2</v>
      </c>
      <c r="B9" s="45" t="s">
        <v>160</v>
      </c>
      <c r="C9" s="45" t="s">
        <v>161</v>
      </c>
      <c r="D9" s="45" t="s">
        <v>162</v>
      </c>
      <c r="E9" s="66" t="s">
        <v>620</v>
      </c>
      <c r="F9" s="66"/>
      <c r="G9" s="130"/>
      <c r="H9" s="130">
        <v>4.4000000000000004</v>
      </c>
      <c r="I9" s="130"/>
      <c r="J9" s="130"/>
      <c r="K9" s="130">
        <v>2.8</v>
      </c>
      <c r="L9" s="130"/>
      <c r="M9" s="130">
        <v>1.25</v>
      </c>
      <c r="N9" s="130"/>
      <c r="O9" s="130"/>
      <c r="P9" s="131"/>
      <c r="Q9" s="149">
        <f>TRUNC(AVERAGE(K9:L9)+AVERAGE(H9:J9)+AVERAGE(M9:N9),2)-O9</f>
        <v>8.4499999999999993</v>
      </c>
      <c r="R9" s="115" t="str">
        <f>IF(F9&gt;0,Q9," ")</f>
        <v xml:space="preserve"> </v>
      </c>
      <c r="S9" s="149">
        <f>AVERAGE(M9,N9)</f>
        <v>1.25</v>
      </c>
      <c r="T9" s="150">
        <f>RANK(Q9,$Q$9:$Q$10,0)</f>
        <v>1</v>
      </c>
      <c r="U9" s="131"/>
    </row>
    <row r="10" spans="1:21" s="147" customFormat="1">
      <c r="A10" s="148">
        <v>1</v>
      </c>
      <c r="B10" s="45" t="s">
        <v>165</v>
      </c>
      <c r="C10" s="45" t="s">
        <v>166</v>
      </c>
      <c r="D10" s="45" t="s">
        <v>46</v>
      </c>
      <c r="E10" s="66"/>
      <c r="F10" s="66" t="s">
        <v>124</v>
      </c>
      <c r="G10" s="130"/>
      <c r="H10" s="130">
        <v>4.2</v>
      </c>
      <c r="I10" s="130"/>
      <c r="J10" s="130"/>
      <c r="K10" s="130">
        <v>2.7</v>
      </c>
      <c r="L10" s="130"/>
      <c r="M10" s="130">
        <v>1.5</v>
      </c>
      <c r="N10" s="130"/>
      <c r="O10" s="130"/>
      <c r="P10" s="131"/>
      <c r="Q10" s="149">
        <f>TRUNC(AVERAGE(K10:L10)+AVERAGE(H10:J10)+AVERAGE(M10:N10),2)-O10</f>
        <v>8.4</v>
      </c>
      <c r="R10" s="115">
        <f>IF(F10&gt;0,Q10," ")</f>
        <v>8.4</v>
      </c>
      <c r="S10" s="149">
        <f>AVERAGE(M10,N10)</f>
        <v>1.5</v>
      </c>
      <c r="T10" s="150">
        <f>RANK(Q10,$Q$9:$Q$10,0)</f>
        <v>2</v>
      </c>
      <c r="U10" s="131"/>
    </row>
    <row r="11" spans="1:21" s="147" customFormat="1">
      <c r="A11" s="256"/>
      <c r="B11" s="8"/>
      <c r="C11" s="8"/>
      <c r="D11" s="8"/>
      <c r="E11" s="257"/>
      <c r="F11" s="257"/>
      <c r="G11" s="258"/>
      <c r="H11" s="258"/>
      <c r="I11" s="258"/>
      <c r="J11" s="258"/>
      <c r="K11" s="258"/>
      <c r="L11" s="258"/>
      <c r="M11" s="258"/>
      <c r="N11" s="258"/>
      <c r="O11" s="258"/>
      <c r="P11" s="259"/>
      <c r="Q11" s="260"/>
      <c r="R11" s="209"/>
      <c r="S11" s="260"/>
      <c r="T11" s="261"/>
      <c r="U11" s="259"/>
    </row>
    <row r="12" spans="1:21" ht="18">
      <c r="A12" s="141" t="s">
        <v>98</v>
      </c>
      <c r="B12" s="138"/>
      <c r="C12" s="139"/>
      <c r="D12" s="139"/>
      <c r="E12" s="142"/>
      <c r="F12" s="99"/>
      <c r="G12" s="77"/>
      <c r="H12" s="74"/>
      <c r="I12" s="74"/>
      <c r="J12" s="74"/>
      <c r="K12" s="74"/>
      <c r="L12" s="74"/>
      <c r="M12" s="74"/>
      <c r="N12" s="74"/>
      <c r="O12" s="74"/>
      <c r="P12" s="77"/>
      <c r="Q12" s="97"/>
      <c r="R12" s="97"/>
      <c r="S12" s="97"/>
      <c r="T12" s="140"/>
      <c r="U12" s="77"/>
    </row>
    <row r="13" spans="1:21" s="146" customFormat="1">
      <c r="A13" s="12" t="s">
        <v>219</v>
      </c>
      <c r="B13" s="12" t="s">
        <v>2</v>
      </c>
      <c r="C13" s="12" t="s">
        <v>3</v>
      </c>
      <c r="D13" s="12" t="s">
        <v>5</v>
      </c>
      <c r="E13" s="12" t="s">
        <v>4</v>
      </c>
      <c r="F13" s="12" t="s">
        <v>6</v>
      </c>
      <c r="G13" s="126" t="s">
        <v>8</v>
      </c>
      <c r="H13" s="127" t="s">
        <v>119</v>
      </c>
      <c r="I13" s="127" t="s">
        <v>120</v>
      </c>
      <c r="J13" s="127" t="s">
        <v>583</v>
      </c>
      <c r="K13" s="127" t="s">
        <v>117</v>
      </c>
      <c r="L13" s="127" t="s">
        <v>118</v>
      </c>
      <c r="M13" s="127" t="s">
        <v>223</v>
      </c>
      <c r="N13" s="127" t="s">
        <v>224</v>
      </c>
      <c r="O13" s="127" t="s">
        <v>9</v>
      </c>
      <c r="P13" s="129" t="s">
        <v>10</v>
      </c>
      <c r="Q13" s="144" t="s">
        <v>122</v>
      </c>
      <c r="R13" s="103" t="s">
        <v>122</v>
      </c>
      <c r="S13" s="143" t="s">
        <v>121</v>
      </c>
      <c r="T13" s="145" t="s">
        <v>13</v>
      </c>
      <c r="U13" s="128" t="s">
        <v>12</v>
      </c>
    </row>
    <row r="14" spans="1:21" s="147" customFormat="1">
      <c r="A14" s="148">
        <v>7</v>
      </c>
      <c r="B14" s="45" t="s">
        <v>431</v>
      </c>
      <c r="C14" s="45" t="s">
        <v>71</v>
      </c>
      <c r="D14" s="45" t="s">
        <v>254</v>
      </c>
      <c r="E14" s="66" t="s">
        <v>620</v>
      </c>
      <c r="F14" s="66"/>
      <c r="G14" s="130"/>
      <c r="H14" s="130">
        <v>4.8</v>
      </c>
      <c r="I14" s="130"/>
      <c r="J14" s="130"/>
      <c r="K14" s="130">
        <v>3</v>
      </c>
      <c r="L14" s="130"/>
      <c r="M14" s="130">
        <v>2</v>
      </c>
      <c r="N14" s="130"/>
      <c r="O14" s="130"/>
      <c r="P14" s="131"/>
      <c r="Q14" s="149">
        <f t="shared" ref="Q14:Q25" si="0">TRUNC(AVERAGE(K14:L14)+AVERAGE(H14:J14)+AVERAGE(M14:N14),2)-O14</f>
        <v>9.8000000000000007</v>
      </c>
      <c r="R14" s="115" t="str">
        <f t="shared" ref="R14:R26" si="1">IF(F14&gt;0,Q14," ")</f>
        <v xml:space="preserve"> </v>
      </c>
      <c r="S14" s="149">
        <f t="shared" ref="S14:S25" si="2">AVERAGE(M14,N14)</f>
        <v>2</v>
      </c>
      <c r="T14" s="150">
        <f t="shared" ref="T14:T25" si="3">RANK(Q14,$Q$14:$Q$26,0)</f>
        <v>1</v>
      </c>
      <c r="U14" s="131"/>
    </row>
    <row r="15" spans="1:21" s="147" customFormat="1">
      <c r="A15" s="148">
        <v>1</v>
      </c>
      <c r="B15" s="45" t="s">
        <v>429</v>
      </c>
      <c r="C15" s="45" t="s">
        <v>430</v>
      </c>
      <c r="D15" s="45" t="s">
        <v>254</v>
      </c>
      <c r="E15" s="66"/>
      <c r="F15" s="66"/>
      <c r="G15" s="130"/>
      <c r="H15" s="130">
        <v>4.5999999999999996</v>
      </c>
      <c r="I15" s="130"/>
      <c r="J15" s="130"/>
      <c r="K15" s="130">
        <v>2.8</v>
      </c>
      <c r="L15" s="130"/>
      <c r="M15" s="130">
        <v>1.85</v>
      </c>
      <c r="N15" s="130"/>
      <c r="O15" s="130"/>
      <c r="P15" s="131"/>
      <c r="Q15" s="149">
        <f t="shared" si="0"/>
        <v>9.25</v>
      </c>
      <c r="R15" s="115" t="str">
        <f t="shared" si="1"/>
        <v xml:space="preserve"> </v>
      </c>
      <c r="S15" s="149">
        <f t="shared" si="2"/>
        <v>1.85</v>
      </c>
      <c r="T15" s="150">
        <f t="shared" si="3"/>
        <v>2</v>
      </c>
      <c r="U15" s="131"/>
    </row>
    <row r="16" spans="1:21" s="147" customFormat="1">
      <c r="A16" s="148">
        <v>11</v>
      </c>
      <c r="B16" s="45" t="s">
        <v>81</v>
      </c>
      <c r="C16" s="45" t="s">
        <v>156</v>
      </c>
      <c r="D16" s="45" t="s">
        <v>247</v>
      </c>
      <c r="E16" s="66"/>
      <c r="F16" s="66" t="s">
        <v>124</v>
      </c>
      <c r="G16" s="130"/>
      <c r="H16" s="130">
        <v>4.5</v>
      </c>
      <c r="I16" s="130"/>
      <c r="J16" s="130"/>
      <c r="K16" s="130">
        <v>3</v>
      </c>
      <c r="L16" s="130"/>
      <c r="M16" s="130">
        <v>1.55</v>
      </c>
      <c r="N16" s="130"/>
      <c r="O16" s="130"/>
      <c r="P16" s="131"/>
      <c r="Q16" s="149">
        <f t="shared" si="0"/>
        <v>9.0500000000000007</v>
      </c>
      <c r="R16" s="115">
        <f t="shared" si="1"/>
        <v>9.0500000000000007</v>
      </c>
      <c r="S16" s="149">
        <f t="shared" si="2"/>
        <v>1.55</v>
      </c>
      <c r="T16" s="150">
        <f t="shared" si="3"/>
        <v>3</v>
      </c>
      <c r="U16" s="131"/>
    </row>
    <row r="17" spans="1:21" s="147" customFormat="1">
      <c r="A17" s="148">
        <v>8</v>
      </c>
      <c r="B17" s="45" t="s">
        <v>315</v>
      </c>
      <c r="C17" s="45" t="s">
        <v>428</v>
      </c>
      <c r="D17" s="45" t="s">
        <v>254</v>
      </c>
      <c r="E17" s="66"/>
      <c r="F17" s="66"/>
      <c r="G17" s="130"/>
      <c r="H17" s="130">
        <v>4.4000000000000004</v>
      </c>
      <c r="I17" s="130"/>
      <c r="J17" s="130"/>
      <c r="K17" s="130">
        <v>2.7</v>
      </c>
      <c r="L17" s="130"/>
      <c r="M17" s="130">
        <v>1.9</v>
      </c>
      <c r="N17" s="130"/>
      <c r="O17" s="130"/>
      <c r="P17" s="131"/>
      <c r="Q17" s="149">
        <f t="shared" si="0"/>
        <v>9</v>
      </c>
      <c r="R17" s="115" t="str">
        <f t="shared" si="1"/>
        <v xml:space="preserve"> </v>
      </c>
      <c r="S17" s="149">
        <f t="shared" si="2"/>
        <v>1.9</v>
      </c>
      <c r="T17" s="150">
        <f t="shared" si="3"/>
        <v>4</v>
      </c>
      <c r="U17" s="131"/>
    </row>
    <row r="18" spans="1:21" s="147" customFormat="1">
      <c r="A18" s="148">
        <v>13</v>
      </c>
      <c r="B18" s="45" t="s">
        <v>200</v>
      </c>
      <c r="C18" s="45" t="s">
        <v>25</v>
      </c>
      <c r="D18" s="45" t="s">
        <v>434</v>
      </c>
      <c r="E18" s="66"/>
      <c r="F18" s="66"/>
      <c r="G18" s="130"/>
      <c r="H18" s="130">
        <v>4.5999999999999996</v>
      </c>
      <c r="I18" s="130"/>
      <c r="J18" s="130"/>
      <c r="K18" s="130">
        <v>2.6</v>
      </c>
      <c r="L18" s="130"/>
      <c r="M18" s="130">
        <v>1.9</v>
      </c>
      <c r="N18" s="130"/>
      <c r="O18" s="130">
        <v>0.1</v>
      </c>
      <c r="P18" s="131"/>
      <c r="Q18" s="149">
        <f t="shared" si="0"/>
        <v>9</v>
      </c>
      <c r="R18" s="115" t="str">
        <f t="shared" si="1"/>
        <v xml:space="preserve"> </v>
      </c>
      <c r="S18" s="149">
        <f t="shared" si="2"/>
        <v>1.9</v>
      </c>
      <c r="T18" s="150">
        <f t="shared" si="3"/>
        <v>4</v>
      </c>
      <c r="U18" s="131"/>
    </row>
    <row r="19" spans="1:21" s="147" customFormat="1">
      <c r="A19" s="148">
        <v>9</v>
      </c>
      <c r="B19" s="51" t="s">
        <v>181</v>
      </c>
      <c r="C19" s="51" t="s">
        <v>182</v>
      </c>
      <c r="D19" s="51" t="s">
        <v>185</v>
      </c>
      <c r="E19" s="236" t="s">
        <v>620</v>
      </c>
      <c r="F19" s="236" t="s">
        <v>124</v>
      </c>
      <c r="G19" s="248"/>
      <c r="H19" s="248">
        <v>4.5</v>
      </c>
      <c r="I19" s="248"/>
      <c r="J19" s="248"/>
      <c r="K19" s="248">
        <v>2.8</v>
      </c>
      <c r="L19" s="248"/>
      <c r="M19" s="248">
        <v>1.7</v>
      </c>
      <c r="N19" s="248"/>
      <c r="O19" s="237"/>
      <c r="P19" s="238"/>
      <c r="Q19" s="149">
        <f t="shared" si="0"/>
        <v>9</v>
      </c>
      <c r="R19" s="115">
        <f t="shared" si="1"/>
        <v>9</v>
      </c>
      <c r="S19" s="239">
        <f t="shared" si="2"/>
        <v>1.7</v>
      </c>
      <c r="T19" s="150">
        <f t="shared" si="3"/>
        <v>4</v>
      </c>
      <c r="U19" s="238"/>
    </row>
    <row r="20" spans="1:21" s="147" customFormat="1">
      <c r="A20" s="148">
        <v>2</v>
      </c>
      <c r="B20" s="45" t="s">
        <v>441</v>
      </c>
      <c r="C20" s="45" t="s">
        <v>35</v>
      </c>
      <c r="D20" s="45" t="s">
        <v>178</v>
      </c>
      <c r="E20" s="66"/>
      <c r="F20" s="66"/>
      <c r="G20" s="130"/>
      <c r="H20" s="130">
        <v>4.5999999999999996</v>
      </c>
      <c r="I20" s="130"/>
      <c r="J20" s="130"/>
      <c r="K20" s="130">
        <v>2.8</v>
      </c>
      <c r="L20" s="130"/>
      <c r="M20" s="130">
        <v>1.55</v>
      </c>
      <c r="N20" s="130"/>
      <c r="O20" s="130"/>
      <c r="P20" s="131"/>
      <c r="Q20" s="149">
        <f t="shared" si="0"/>
        <v>8.9499999999999993</v>
      </c>
      <c r="R20" s="115" t="str">
        <f t="shared" si="1"/>
        <v xml:space="preserve"> </v>
      </c>
      <c r="S20" s="149">
        <f t="shared" si="2"/>
        <v>1.55</v>
      </c>
      <c r="T20" s="150">
        <f t="shared" si="3"/>
        <v>7</v>
      </c>
      <c r="U20" s="131"/>
    </row>
    <row r="21" spans="1:21" s="147" customFormat="1">
      <c r="A21" s="148">
        <v>4</v>
      </c>
      <c r="B21" s="45" t="s">
        <v>163</v>
      </c>
      <c r="C21" s="45" t="s">
        <v>164</v>
      </c>
      <c r="D21" s="45" t="s">
        <v>46</v>
      </c>
      <c r="E21" s="66" t="s">
        <v>620</v>
      </c>
      <c r="F21" s="66" t="s">
        <v>124</v>
      </c>
      <c r="G21" s="130"/>
      <c r="H21" s="130">
        <v>4.4000000000000004</v>
      </c>
      <c r="I21" s="130"/>
      <c r="J21" s="130"/>
      <c r="K21" s="130">
        <v>2.9</v>
      </c>
      <c r="L21" s="130"/>
      <c r="M21" s="130">
        <v>1.55</v>
      </c>
      <c r="N21" s="130"/>
      <c r="O21" s="130"/>
      <c r="P21" s="131"/>
      <c r="Q21" s="149">
        <f t="shared" si="0"/>
        <v>8.85</v>
      </c>
      <c r="R21" s="115">
        <f t="shared" si="1"/>
        <v>8.85</v>
      </c>
      <c r="S21" s="149">
        <f t="shared" si="2"/>
        <v>1.55</v>
      </c>
      <c r="T21" s="150">
        <f t="shared" si="3"/>
        <v>8</v>
      </c>
      <c r="U21" s="131"/>
    </row>
    <row r="22" spans="1:21" s="147" customFormat="1">
      <c r="A22" s="148">
        <v>3</v>
      </c>
      <c r="B22" s="45" t="s">
        <v>435</v>
      </c>
      <c r="C22" s="45" t="s">
        <v>436</v>
      </c>
      <c r="D22" s="45" t="s">
        <v>437</v>
      </c>
      <c r="E22" s="66" t="s">
        <v>620</v>
      </c>
      <c r="F22" s="66"/>
      <c r="G22" s="130"/>
      <c r="H22" s="130">
        <v>4.5</v>
      </c>
      <c r="I22" s="130"/>
      <c r="J22" s="130"/>
      <c r="K22" s="130">
        <v>2.78</v>
      </c>
      <c r="L22" s="130"/>
      <c r="M22" s="130">
        <v>1.55</v>
      </c>
      <c r="N22" s="130"/>
      <c r="O22" s="130"/>
      <c r="P22" s="131"/>
      <c r="Q22" s="149">
        <f t="shared" si="0"/>
        <v>8.83</v>
      </c>
      <c r="R22" s="115" t="str">
        <f t="shared" si="1"/>
        <v xml:space="preserve"> </v>
      </c>
      <c r="S22" s="149">
        <f t="shared" si="2"/>
        <v>1.55</v>
      </c>
      <c r="T22" s="150">
        <f t="shared" si="3"/>
        <v>9</v>
      </c>
      <c r="U22" s="131"/>
    </row>
    <row r="23" spans="1:21" s="147" customFormat="1">
      <c r="A23" s="148">
        <v>5</v>
      </c>
      <c r="B23" s="263" t="s">
        <v>65</v>
      </c>
      <c r="C23" s="263" t="s">
        <v>27</v>
      </c>
      <c r="D23" s="263" t="s">
        <v>46</v>
      </c>
      <c r="E23" s="264"/>
      <c r="F23" s="264" t="s">
        <v>125</v>
      </c>
      <c r="G23" s="265"/>
      <c r="H23" s="265">
        <v>4.4000000000000004</v>
      </c>
      <c r="I23" s="265"/>
      <c r="J23" s="265"/>
      <c r="K23" s="265">
        <v>2.5499999999999998</v>
      </c>
      <c r="L23" s="265"/>
      <c r="M23" s="265">
        <v>1.55</v>
      </c>
      <c r="N23" s="265"/>
      <c r="O23" s="265"/>
      <c r="P23" s="266"/>
      <c r="Q23" s="267">
        <f t="shared" si="0"/>
        <v>8.5</v>
      </c>
      <c r="R23" s="268">
        <f t="shared" si="1"/>
        <v>8.5</v>
      </c>
      <c r="S23" s="267">
        <f t="shared" si="2"/>
        <v>1.55</v>
      </c>
      <c r="T23" s="150">
        <f t="shared" si="3"/>
        <v>10</v>
      </c>
      <c r="U23" s="266"/>
    </row>
    <row r="24" spans="1:21" s="147" customFormat="1">
      <c r="A24" s="148">
        <v>12</v>
      </c>
      <c r="B24" s="45" t="s">
        <v>204</v>
      </c>
      <c r="C24" s="45" t="s">
        <v>205</v>
      </c>
      <c r="D24" s="45" t="s">
        <v>186</v>
      </c>
      <c r="E24" s="66" t="s">
        <v>620</v>
      </c>
      <c r="F24" s="66"/>
      <c r="G24" s="130"/>
      <c r="H24" s="130">
        <v>4.0999999999999996</v>
      </c>
      <c r="I24" s="130"/>
      <c r="J24" s="130"/>
      <c r="K24" s="130">
        <v>2.7</v>
      </c>
      <c r="L24" s="130"/>
      <c r="M24" s="130">
        <v>1.1000000000000001</v>
      </c>
      <c r="N24" s="130"/>
      <c r="O24" s="130"/>
      <c r="P24" s="131"/>
      <c r="Q24" s="149">
        <f t="shared" si="0"/>
        <v>7.9</v>
      </c>
      <c r="R24" s="115" t="str">
        <f t="shared" si="1"/>
        <v xml:space="preserve"> </v>
      </c>
      <c r="S24" s="149">
        <f t="shared" si="2"/>
        <v>1.1000000000000001</v>
      </c>
      <c r="T24" s="150">
        <f t="shared" si="3"/>
        <v>11</v>
      </c>
      <c r="U24" s="131"/>
    </row>
    <row r="25" spans="1:21" s="147" customFormat="1">
      <c r="A25" s="148">
        <v>10</v>
      </c>
      <c r="B25" s="45" t="s">
        <v>131</v>
      </c>
      <c r="C25" s="45" t="s">
        <v>35</v>
      </c>
      <c r="D25" s="45" t="s">
        <v>80</v>
      </c>
      <c r="E25" s="66" t="s">
        <v>620</v>
      </c>
      <c r="F25" s="66"/>
      <c r="G25" s="130"/>
      <c r="H25" s="130">
        <v>4</v>
      </c>
      <c r="I25" s="130"/>
      <c r="J25" s="130"/>
      <c r="K25" s="130">
        <v>2.5</v>
      </c>
      <c r="L25" s="130"/>
      <c r="M25" s="130">
        <v>0.95</v>
      </c>
      <c r="N25" s="130"/>
      <c r="O25" s="130"/>
      <c r="P25" s="131"/>
      <c r="Q25" s="149">
        <f t="shared" si="0"/>
        <v>7.45</v>
      </c>
      <c r="R25" s="115" t="str">
        <f t="shared" si="1"/>
        <v xml:space="preserve"> </v>
      </c>
      <c r="S25" s="149">
        <f t="shared" si="2"/>
        <v>0.95</v>
      </c>
      <c r="T25" s="150">
        <f t="shared" si="3"/>
        <v>12</v>
      </c>
      <c r="U25" s="131"/>
    </row>
    <row r="26" spans="1:21" s="147" customFormat="1">
      <c r="A26" s="148">
        <v>6</v>
      </c>
      <c r="B26" s="45" t="s">
        <v>439</v>
      </c>
      <c r="C26" s="45" t="s">
        <v>440</v>
      </c>
      <c r="D26" s="45" t="s">
        <v>186</v>
      </c>
      <c r="E26" s="66" t="s">
        <v>620</v>
      </c>
      <c r="F26" s="66"/>
      <c r="G26" s="130"/>
      <c r="H26" s="130"/>
      <c r="I26" s="130"/>
      <c r="J26" s="130"/>
      <c r="K26" s="130"/>
      <c r="L26" s="130"/>
      <c r="M26" s="130"/>
      <c r="N26" s="130"/>
      <c r="O26" s="130"/>
      <c r="P26" s="131"/>
      <c r="Q26" s="149"/>
      <c r="R26" s="115" t="str">
        <f t="shared" si="1"/>
        <v xml:space="preserve"> </v>
      </c>
      <c r="S26" s="149"/>
      <c r="T26" s="150"/>
      <c r="U26" s="131" t="s">
        <v>619</v>
      </c>
    </row>
    <row r="27" spans="1:21">
      <c r="A27" s="99"/>
      <c r="B27" s="3"/>
      <c r="C27" s="3"/>
      <c r="D27" s="3"/>
      <c r="E27" s="4"/>
      <c r="F27" s="4"/>
      <c r="G27" s="77"/>
      <c r="H27" s="74"/>
      <c r="I27" s="74"/>
      <c r="J27" s="74"/>
      <c r="K27" s="74"/>
      <c r="L27" s="74"/>
      <c r="M27" s="74"/>
      <c r="N27" s="74"/>
      <c r="O27" s="74"/>
      <c r="P27" s="77"/>
      <c r="Q27" s="97"/>
      <c r="R27" s="97"/>
      <c r="S27" s="97"/>
      <c r="T27" s="140"/>
      <c r="U27" s="77"/>
    </row>
    <row r="28" spans="1:21">
      <c r="A28" s="99"/>
      <c r="B28" s="3"/>
      <c r="C28" s="3"/>
      <c r="D28" s="3"/>
      <c r="E28" s="4"/>
      <c r="F28" s="4"/>
      <c r="G28" s="77"/>
      <c r="H28" s="74"/>
      <c r="I28" s="74"/>
      <c r="J28" s="74"/>
      <c r="K28" s="74"/>
      <c r="L28" s="74"/>
      <c r="M28" s="74"/>
      <c r="N28" s="74"/>
      <c r="O28" s="74"/>
      <c r="P28" s="77"/>
      <c r="Q28" s="97"/>
      <c r="R28" s="97"/>
      <c r="S28" s="97"/>
      <c r="T28" s="140"/>
      <c r="U28" s="77"/>
    </row>
    <row r="29" spans="1:21">
      <c r="F29" s="156"/>
      <c r="G29" s="135"/>
      <c r="H29" s="136"/>
      <c r="I29" s="136"/>
      <c r="J29" s="136"/>
      <c r="K29" s="136"/>
      <c r="L29" s="136"/>
      <c r="M29" s="136"/>
      <c r="N29" s="136"/>
      <c r="O29" s="136"/>
      <c r="S29" s="157"/>
    </row>
    <row r="30" spans="1:21">
      <c r="F30" s="156"/>
      <c r="G30" s="135"/>
      <c r="H30" s="136"/>
      <c r="I30" s="136"/>
      <c r="J30" s="136"/>
      <c r="K30" s="136"/>
      <c r="L30" s="136"/>
      <c r="M30" s="136"/>
      <c r="N30" s="136"/>
      <c r="O30" s="136"/>
      <c r="S30" s="157"/>
    </row>
  </sheetData>
  <sortState ref="A14:U26">
    <sortCondition ref="T14:T26"/>
    <sortCondition descending="1" ref="S14:S26"/>
  </sortState>
  <phoneticPr fontId="0" type="noConversion"/>
  <pageMargins left="0.2" right="0.2" top="0.2" bottom="0.2" header="0.2" footer="0.2"/>
  <pageSetup scale="89" orientation="landscape" horizontalDpi="1200" verticalDpi="1200" r:id="rId1"/>
  <headerFooter>
    <oddHeader>&amp;R&amp;"Arial,Regular"&amp;10 15th Annual Collegiate Wushu Championships 
Hosted by the University of California, Los Angeles</oddHeader>
    <oddFooter>&amp;C&amp;"Arial,Regular"&amp;10Page &amp;P of &amp;N</oddFooter>
  </headerFooter>
  <legacyDrawing r:id="rId2"/>
</worksheet>
</file>

<file path=xl/worksheets/sheet5.xml><?xml version="1.0" encoding="utf-8"?>
<worksheet xmlns="http://schemas.openxmlformats.org/spreadsheetml/2006/main" xmlns:r="http://schemas.openxmlformats.org/officeDocument/2006/relationships">
  <dimension ref="A1:U14"/>
  <sheetViews>
    <sheetView zoomScaleNormal="100" zoomScaleSheetLayoutView="100" workbookViewId="0"/>
  </sheetViews>
  <sheetFormatPr defaultRowHeight="12.75" customHeight="1"/>
  <cols>
    <col min="1" max="1" width="6.28515625" style="40" bestFit="1" customWidth="1"/>
    <col min="2" max="2" width="17.7109375" style="38" bestFit="1" customWidth="1"/>
    <col min="3" max="3" width="6.140625" style="40" bestFit="1" customWidth="1"/>
    <col min="4" max="4" width="27.42578125" style="167" bestFit="1" customWidth="1"/>
    <col min="5" max="5" width="5.5703125" style="159" bestFit="1" customWidth="1"/>
    <col min="6" max="10" width="7.5703125" style="160" bestFit="1" customWidth="1"/>
    <col min="11" max="14" width="7.5703125" style="160" customWidth="1"/>
    <col min="15" max="15" width="10.140625" style="159" bestFit="1" customWidth="1"/>
    <col min="16" max="16" width="19.140625" style="158" bestFit="1" customWidth="1"/>
    <col min="17" max="17" width="11.5703125" style="168" bestFit="1" customWidth="1"/>
    <col min="18" max="18" width="7" style="168" bestFit="1" customWidth="1"/>
    <col min="19" max="19" width="6.140625" style="40" customWidth="1"/>
    <col min="20" max="20" width="12.140625" style="32" bestFit="1" customWidth="1"/>
    <col min="21" max="21" width="17.140625" style="11" customWidth="1"/>
    <col min="22" max="16384" width="9.140625" style="38"/>
  </cols>
  <sheetData>
    <row r="1" spans="1:21" ht="26.25">
      <c r="A1" s="166" t="s">
        <v>24</v>
      </c>
      <c r="B1" s="40"/>
      <c r="C1" s="167"/>
      <c r="D1" s="159"/>
      <c r="E1" s="160"/>
      <c r="J1" s="159"/>
      <c r="K1" s="159"/>
      <c r="L1" s="159"/>
      <c r="M1" s="159"/>
      <c r="N1" s="159"/>
      <c r="O1" s="158"/>
      <c r="R1" s="40"/>
      <c r="S1" s="32"/>
      <c r="T1" s="11"/>
      <c r="U1" s="255"/>
    </row>
    <row r="2" spans="1:21" ht="12" customHeight="1">
      <c r="B2" s="41"/>
    </row>
    <row r="3" spans="1:21" s="12" customFormat="1">
      <c r="A3" s="12" t="s">
        <v>219</v>
      </c>
      <c r="B3" s="12" t="s">
        <v>5</v>
      </c>
      <c r="C3" s="12" t="s">
        <v>6</v>
      </c>
      <c r="D3" s="12" t="s">
        <v>23</v>
      </c>
      <c r="E3" s="161" t="s">
        <v>8</v>
      </c>
      <c r="F3" s="161" t="s">
        <v>15</v>
      </c>
      <c r="G3" s="161" t="s">
        <v>14</v>
      </c>
      <c r="H3" s="161" t="s">
        <v>16</v>
      </c>
      <c r="I3" s="161" t="s">
        <v>17</v>
      </c>
      <c r="J3" s="161" t="s">
        <v>18</v>
      </c>
      <c r="K3" s="161" t="s">
        <v>226</v>
      </c>
      <c r="L3" s="161" t="s">
        <v>225</v>
      </c>
      <c r="M3" s="161" t="s">
        <v>227</v>
      </c>
      <c r="N3" s="161" t="s">
        <v>228</v>
      </c>
      <c r="O3" s="161" t="s">
        <v>9</v>
      </c>
      <c r="P3" s="79" t="s">
        <v>230</v>
      </c>
      <c r="Q3" s="20" t="s">
        <v>122</v>
      </c>
      <c r="R3" s="20" t="s">
        <v>121</v>
      </c>
      <c r="S3" s="12" t="s">
        <v>13</v>
      </c>
      <c r="T3" s="103" t="s">
        <v>123</v>
      </c>
      <c r="U3" s="14" t="s">
        <v>12</v>
      </c>
    </row>
    <row r="4" spans="1:21" ht="12.75" customHeight="1">
      <c r="A4" s="55">
        <v>8</v>
      </c>
      <c r="B4" s="58" t="s">
        <v>46</v>
      </c>
      <c r="C4" s="59" t="s">
        <v>124</v>
      </c>
      <c r="D4" s="60" t="s">
        <v>532</v>
      </c>
      <c r="E4" s="283" t="s">
        <v>725</v>
      </c>
      <c r="F4" s="83">
        <v>9.8699999999999992</v>
      </c>
      <c r="G4" s="83">
        <v>9.8000000000000007</v>
      </c>
      <c r="H4" s="83">
        <v>9.8800000000000008</v>
      </c>
      <c r="I4" s="83">
        <v>9.75</v>
      </c>
      <c r="J4" s="83">
        <v>9.99</v>
      </c>
      <c r="K4" s="83">
        <v>9.85</v>
      </c>
      <c r="L4" s="83">
        <v>9.85</v>
      </c>
      <c r="M4" s="83">
        <v>9.8000000000000007</v>
      </c>
      <c r="N4" s="83">
        <v>9.83</v>
      </c>
      <c r="O4" s="163"/>
      <c r="P4" s="162"/>
      <c r="Q4" s="250">
        <f t="shared" ref="Q4:Q14" si="0">TRUNC(((SUM(F4:N4)-MAX(F4:N4)-MIN(F4:N4))/7),2)-O4</f>
        <v>9.84</v>
      </c>
      <c r="R4" s="241">
        <f t="shared" ref="R4:R14" si="1">ABS((SUM(MIN(F4:N4),MAX(F4:N4))/2)-((SUM(F4:N4)-MAX(F4:N4)-MIN(F4:N4))/7))</f>
        <v>2.9999999999999361E-2</v>
      </c>
      <c r="S4" s="211">
        <f t="shared" ref="S4:S14" si="2">RANK(Q4,$Q$4:$Q$14,0)</f>
        <v>1</v>
      </c>
      <c r="T4" s="61">
        <f t="shared" ref="T4:T14" si="3">IF(S4&gt;3,1,IF((4-S4)&lt;0,0,(4-S4)*2))</f>
        <v>6</v>
      </c>
      <c r="U4" s="285"/>
    </row>
    <row r="5" spans="1:21" ht="12.75" customHeight="1">
      <c r="A5" s="49">
        <v>9</v>
      </c>
      <c r="B5" s="47" t="s">
        <v>80</v>
      </c>
      <c r="C5" s="49" t="s">
        <v>124</v>
      </c>
      <c r="D5" s="63" t="s">
        <v>533</v>
      </c>
      <c r="E5" s="284" t="s">
        <v>726</v>
      </c>
      <c r="F5" s="84">
        <v>9.86</v>
      </c>
      <c r="G5" s="84">
        <v>9.6999999999999993</v>
      </c>
      <c r="H5" s="84">
        <v>9.83</v>
      </c>
      <c r="I5" s="84">
        <v>9.85</v>
      </c>
      <c r="J5" s="84">
        <v>9.98</v>
      </c>
      <c r="K5" s="84">
        <v>9.84</v>
      </c>
      <c r="L5" s="84">
        <v>9.83</v>
      </c>
      <c r="M5" s="84">
        <v>9.86</v>
      </c>
      <c r="N5" s="84">
        <v>9.7799999999999994</v>
      </c>
      <c r="O5" s="165"/>
      <c r="P5" s="164"/>
      <c r="Q5" s="109">
        <f t="shared" si="0"/>
        <v>9.83</v>
      </c>
      <c r="R5" s="109">
        <f t="shared" si="1"/>
        <v>4.2857142857144481E-3</v>
      </c>
      <c r="S5" s="49">
        <f t="shared" si="2"/>
        <v>2</v>
      </c>
      <c r="T5" s="64">
        <f t="shared" si="3"/>
        <v>4</v>
      </c>
      <c r="U5" s="218"/>
    </row>
    <row r="6" spans="1:21" ht="12.75" customHeight="1">
      <c r="A6" s="49">
        <v>4</v>
      </c>
      <c r="B6" s="62" t="s">
        <v>179</v>
      </c>
      <c r="C6" s="49" t="s">
        <v>124</v>
      </c>
      <c r="D6" s="63" t="s">
        <v>540</v>
      </c>
      <c r="E6" s="284" t="s">
        <v>723</v>
      </c>
      <c r="F6" s="84">
        <v>9.85</v>
      </c>
      <c r="G6" s="84">
        <v>9.6</v>
      </c>
      <c r="H6" s="84">
        <v>9.77</v>
      </c>
      <c r="I6" s="84">
        <v>9.82</v>
      </c>
      <c r="J6" s="84">
        <v>9.84</v>
      </c>
      <c r="K6" s="84">
        <v>9.75</v>
      </c>
      <c r="L6" s="84">
        <v>9.65</v>
      </c>
      <c r="M6" s="84">
        <v>9.85</v>
      </c>
      <c r="N6" s="84">
        <v>9.8000000000000007</v>
      </c>
      <c r="O6" s="165"/>
      <c r="P6" s="164"/>
      <c r="Q6" s="109">
        <f t="shared" si="0"/>
        <v>9.7799999999999994</v>
      </c>
      <c r="R6" s="109">
        <f t="shared" si="1"/>
        <v>5.7857142857143273E-2</v>
      </c>
      <c r="S6" s="49">
        <f t="shared" si="2"/>
        <v>3</v>
      </c>
      <c r="T6" s="64">
        <f t="shared" si="3"/>
        <v>2</v>
      </c>
      <c r="U6" s="218"/>
    </row>
    <row r="7" spans="1:21" ht="12.75" customHeight="1">
      <c r="A7" s="49">
        <v>11</v>
      </c>
      <c r="B7" s="62" t="s">
        <v>185</v>
      </c>
      <c r="C7" s="49" t="s">
        <v>124</v>
      </c>
      <c r="D7" s="63" t="s">
        <v>539</v>
      </c>
      <c r="E7" s="284" t="s">
        <v>724</v>
      </c>
      <c r="F7" s="84">
        <v>9.6199999999999992</v>
      </c>
      <c r="G7" s="84">
        <v>9.74</v>
      </c>
      <c r="H7" s="84">
        <v>9.69</v>
      </c>
      <c r="I7" s="84">
        <v>9.8000000000000007</v>
      </c>
      <c r="J7" s="84">
        <v>9.8800000000000008</v>
      </c>
      <c r="K7" s="84">
        <v>9.7899999999999991</v>
      </c>
      <c r="L7" s="84">
        <v>9.68</v>
      </c>
      <c r="M7" s="84">
        <v>9.5</v>
      </c>
      <c r="N7" s="84">
        <v>9.6199999999999992</v>
      </c>
      <c r="O7" s="165"/>
      <c r="P7" s="164"/>
      <c r="Q7" s="109">
        <f t="shared" si="0"/>
        <v>9.6999999999999993</v>
      </c>
      <c r="R7" s="109">
        <f t="shared" si="1"/>
        <v>1.5714285714283349E-2</v>
      </c>
      <c r="S7" s="49">
        <f t="shared" si="2"/>
        <v>4</v>
      </c>
      <c r="T7" s="64">
        <f t="shared" si="3"/>
        <v>1</v>
      </c>
      <c r="U7" s="50"/>
    </row>
    <row r="8" spans="1:21" ht="12.75" customHeight="1">
      <c r="A8" s="49">
        <v>2</v>
      </c>
      <c r="B8" s="62" t="s">
        <v>193</v>
      </c>
      <c r="C8" s="49" t="s">
        <v>124</v>
      </c>
      <c r="D8" s="63" t="s">
        <v>537</v>
      </c>
      <c r="E8" s="284" t="s">
        <v>721</v>
      </c>
      <c r="F8" s="84">
        <v>9.6999999999999993</v>
      </c>
      <c r="G8" s="84">
        <v>9.65</v>
      </c>
      <c r="H8" s="84">
        <v>9.6999999999999993</v>
      </c>
      <c r="I8" s="84">
        <v>9.6999999999999993</v>
      </c>
      <c r="J8" s="84">
        <v>9.75</v>
      </c>
      <c r="K8" s="84">
        <v>9.67</v>
      </c>
      <c r="L8" s="84">
        <v>9.65</v>
      </c>
      <c r="M8" s="84">
        <v>9.6199999999999992</v>
      </c>
      <c r="N8" s="84">
        <v>9.8000000000000007</v>
      </c>
      <c r="O8" s="165"/>
      <c r="P8" s="164"/>
      <c r="Q8" s="109">
        <f t="shared" si="0"/>
        <v>9.68</v>
      </c>
      <c r="R8" s="109">
        <f t="shared" si="1"/>
        <v>2.1428571428570464E-2</v>
      </c>
      <c r="S8" s="49">
        <f t="shared" si="2"/>
        <v>5</v>
      </c>
      <c r="T8" s="64">
        <f t="shared" si="3"/>
        <v>1</v>
      </c>
      <c r="U8" s="218"/>
    </row>
    <row r="9" spans="1:21" ht="12.75" customHeight="1">
      <c r="A9" s="49">
        <v>7</v>
      </c>
      <c r="B9" s="62" t="s">
        <v>179</v>
      </c>
      <c r="C9" s="49" t="s">
        <v>125</v>
      </c>
      <c r="D9" s="63" t="s">
        <v>541</v>
      </c>
      <c r="E9" s="284" t="s">
        <v>595</v>
      </c>
      <c r="F9" s="84">
        <v>9.65</v>
      </c>
      <c r="G9" s="84">
        <v>9.4</v>
      </c>
      <c r="H9" s="84">
        <v>9.5500000000000007</v>
      </c>
      <c r="I9" s="84">
        <v>9.6</v>
      </c>
      <c r="J9" s="84">
        <v>9.6</v>
      </c>
      <c r="K9" s="84">
        <v>9.5</v>
      </c>
      <c r="L9" s="84">
        <v>9.52</v>
      </c>
      <c r="M9" s="84">
        <v>9.3000000000000007</v>
      </c>
      <c r="N9" s="84">
        <v>9.65</v>
      </c>
      <c r="O9" s="165"/>
      <c r="P9" s="164"/>
      <c r="Q9" s="109">
        <f t="shared" si="0"/>
        <v>9.5399999999999991</v>
      </c>
      <c r="R9" s="109">
        <f t="shared" si="1"/>
        <v>7.0714285714284841E-2</v>
      </c>
      <c r="S9" s="49">
        <f t="shared" si="2"/>
        <v>6</v>
      </c>
      <c r="T9" s="64">
        <f t="shared" si="3"/>
        <v>1</v>
      </c>
      <c r="U9" s="218"/>
    </row>
    <row r="10" spans="1:21" ht="12.75" customHeight="1">
      <c r="A10" s="49">
        <v>3</v>
      </c>
      <c r="B10" s="62" t="s">
        <v>46</v>
      </c>
      <c r="C10" s="49" t="s">
        <v>126</v>
      </c>
      <c r="D10" s="63" t="s">
        <v>542</v>
      </c>
      <c r="E10" s="284" t="s">
        <v>613</v>
      </c>
      <c r="F10" s="84">
        <v>9.5</v>
      </c>
      <c r="G10" s="84">
        <v>9.35</v>
      </c>
      <c r="H10" s="84">
        <v>9.5</v>
      </c>
      <c r="I10" s="84">
        <v>9.5500000000000007</v>
      </c>
      <c r="J10" s="84">
        <v>9.6199999999999992</v>
      </c>
      <c r="K10" s="84">
        <v>9.5</v>
      </c>
      <c r="L10" s="84">
        <v>9.52</v>
      </c>
      <c r="M10" s="84">
        <v>9.2899999999999991</v>
      </c>
      <c r="N10" s="84">
        <v>9.5</v>
      </c>
      <c r="O10" s="165"/>
      <c r="P10" s="164"/>
      <c r="Q10" s="109">
        <f t="shared" si="0"/>
        <v>9.48</v>
      </c>
      <c r="R10" s="109">
        <f t="shared" si="1"/>
        <v>3.3571428571432804E-2</v>
      </c>
      <c r="S10" s="49">
        <f t="shared" si="2"/>
        <v>7</v>
      </c>
      <c r="T10" s="64">
        <f t="shared" si="3"/>
        <v>1</v>
      </c>
      <c r="U10" s="218"/>
    </row>
    <row r="11" spans="1:21" ht="12.75" customHeight="1">
      <c r="A11" s="49">
        <v>5</v>
      </c>
      <c r="B11" s="47" t="s">
        <v>80</v>
      </c>
      <c r="C11" s="49" t="s">
        <v>125</v>
      </c>
      <c r="D11" s="63" t="s">
        <v>535</v>
      </c>
      <c r="E11" s="284" t="s">
        <v>724</v>
      </c>
      <c r="F11" s="84">
        <v>9.5500000000000007</v>
      </c>
      <c r="G11" s="84">
        <v>9.1999999999999993</v>
      </c>
      <c r="H11" s="84">
        <v>9.5</v>
      </c>
      <c r="I11" s="84">
        <v>9.35</v>
      </c>
      <c r="J11" s="84">
        <v>9.57</v>
      </c>
      <c r="K11" s="84">
        <v>9.48</v>
      </c>
      <c r="L11" s="84">
        <v>9.4700000000000006</v>
      </c>
      <c r="M11" s="84">
        <v>9.2899999999999991</v>
      </c>
      <c r="N11" s="84">
        <v>9.6</v>
      </c>
      <c r="O11" s="165"/>
      <c r="P11" s="164"/>
      <c r="Q11" s="109">
        <f t="shared" si="0"/>
        <v>9.4499999999999993</v>
      </c>
      <c r="R11" s="109">
        <f t="shared" si="1"/>
        <v>5.8571428571429607E-2</v>
      </c>
      <c r="S11" s="49">
        <f t="shared" si="2"/>
        <v>8</v>
      </c>
      <c r="T11" s="64">
        <f t="shared" si="3"/>
        <v>1</v>
      </c>
      <c r="U11" s="218"/>
    </row>
    <row r="12" spans="1:21" ht="12.75" customHeight="1">
      <c r="A12" s="49">
        <v>10</v>
      </c>
      <c r="B12" s="62" t="s">
        <v>46</v>
      </c>
      <c r="C12" s="49" t="s">
        <v>125</v>
      </c>
      <c r="D12" s="63" t="s">
        <v>534</v>
      </c>
      <c r="E12" s="284" t="s">
        <v>727</v>
      </c>
      <c r="F12" s="84">
        <v>9.6999999999999993</v>
      </c>
      <c r="G12" s="84">
        <v>9.5</v>
      </c>
      <c r="H12" s="84">
        <v>9.68</v>
      </c>
      <c r="I12" s="84">
        <v>9.6999999999999993</v>
      </c>
      <c r="J12" s="84">
        <v>9.91</v>
      </c>
      <c r="K12" s="84">
        <v>9.6999999999999993</v>
      </c>
      <c r="L12" s="84">
        <v>9.49</v>
      </c>
      <c r="M12" s="84">
        <v>9.4</v>
      </c>
      <c r="N12" s="84">
        <v>9.75</v>
      </c>
      <c r="O12" s="165">
        <v>0.2</v>
      </c>
      <c r="P12" s="164" t="s">
        <v>581</v>
      </c>
      <c r="Q12" s="109">
        <f t="shared" si="0"/>
        <v>9.4400000000000013</v>
      </c>
      <c r="R12" s="109">
        <f t="shared" si="1"/>
        <v>9.2857142857152297E-3</v>
      </c>
      <c r="S12" s="49">
        <f t="shared" si="2"/>
        <v>9</v>
      </c>
      <c r="T12" s="64">
        <f t="shared" si="3"/>
        <v>1</v>
      </c>
      <c r="U12" s="218"/>
    </row>
    <row r="13" spans="1:21" ht="12.75" customHeight="1">
      <c r="A13" s="49">
        <v>6</v>
      </c>
      <c r="B13" s="62" t="s">
        <v>193</v>
      </c>
      <c r="C13" s="49" t="s">
        <v>125</v>
      </c>
      <c r="D13" s="63" t="s">
        <v>538</v>
      </c>
      <c r="E13" s="284" t="s">
        <v>723</v>
      </c>
      <c r="F13" s="84">
        <v>9.4499999999999993</v>
      </c>
      <c r="G13" s="84">
        <v>9.1999999999999993</v>
      </c>
      <c r="H13" s="84">
        <v>9.42</v>
      </c>
      <c r="I13" s="84">
        <v>9.5</v>
      </c>
      <c r="J13" s="84">
        <v>9.6</v>
      </c>
      <c r="K13" s="84">
        <v>9.4499999999999993</v>
      </c>
      <c r="L13" s="84">
        <v>9.4</v>
      </c>
      <c r="M13" s="84">
        <v>9.31</v>
      </c>
      <c r="N13" s="84">
        <v>9.42</v>
      </c>
      <c r="O13" s="165"/>
      <c r="P13" s="164"/>
      <c r="Q13" s="109">
        <f t="shared" si="0"/>
        <v>9.42</v>
      </c>
      <c r="R13" s="109">
        <f t="shared" si="1"/>
        <v>2.1428571428575793E-2</v>
      </c>
      <c r="S13" s="49">
        <f t="shared" si="2"/>
        <v>10</v>
      </c>
      <c r="T13" s="64">
        <f t="shared" si="3"/>
        <v>1</v>
      </c>
      <c r="U13" s="218"/>
    </row>
    <row r="14" spans="1:21" ht="12.75" customHeight="1">
      <c r="A14" s="49">
        <v>1</v>
      </c>
      <c r="B14" s="62" t="s">
        <v>70</v>
      </c>
      <c r="C14" s="49" t="s">
        <v>124</v>
      </c>
      <c r="D14" s="63" t="s">
        <v>57</v>
      </c>
      <c r="E14" s="284" t="s">
        <v>685</v>
      </c>
      <c r="F14" s="84">
        <v>9.35</v>
      </c>
      <c r="G14" s="84">
        <v>9.1999999999999993</v>
      </c>
      <c r="H14" s="84">
        <v>9.4</v>
      </c>
      <c r="I14" s="84">
        <v>9.4</v>
      </c>
      <c r="J14" s="84">
        <v>9.4499999999999993</v>
      </c>
      <c r="K14" s="84">
        <v>9.4</v>
      </c>
      <c r="L14" s="84">
        <v>9.4499999999999993</v>
      </c>
      <c r="M14" s="84">
        <v>9.3000000000000007</v>
      </c>
      <c r="N14" s="84">
        <v>9.4</v>
      </c>
      <c r="O14" s="165">
        <v>0.2</v>
      </c>
      <c r="P14" s="164" t="s">
        <v>581</v>
      </c>
      <c r="Q14" s="109">
        <f t="shared" si="0"/>
        <v>9.1800000000000015</v>
      </c>
      <c r="R14" s="109">
        <f t="shared" si="1"/>
        <v>6.0714285714285054E-2</v>
      </c>
      <c r="S14" s="49">
        <f t="shared" si="2"/>
        <v>11</v>
      </c>
      <c r="T14" s="64">
        <f t="shared" si="3"/>
        <v>1</v>
      </c>
      <c r="U14" s="218"/>
    </row>
  </sheetData>
  <sortState ref="A4:U14">
    <sortCondition ref="S4:S14"/>
    <sortCondition ref="R4:R14"/>
  </sortState>
  <phoneticPr fontId="0" type="noConversion"/>
  <pageMargins left="0.2" right="0.2" top="0.2" bottom="0.2" header="0.2" footer="0.2"/>
  <pageSetup scale="83" orientation="landscape" horizontalDpi="1200" verticalDpi="1200" r:id="rId1"/>
  <headerFooter>
    <oddHeader>&amp;R&amp;"Arial,Regular"&amp;10 15th Annual Collegiate Wushu Championships 
Hosted by the University of California, Los Angeles</oddHeader>
    <oddFooter>&amp;C&amp;"Arial,Regular"&amp;10Page &amp;P of &amp;N</oddFooter>
  </headerFooter>
  <legacyDrawing r:id="rId2"/>
</worksheet>
</file>

<file path=xl/worksheets/sheet6.xml><?xml version="1.0" encoding="utf-8"?>
<worksheet xmlns="http://schemas.openxmlformats.org/spreadsheetml/2006/main" xmlns:r="http://schemas.openxmlformats.org/officeDocument/2006/relationships">
  <dimension ref="A1:AF100"/>
  <sheetViews>
    <sheetView zoomScaleNormal="100" zoomScaleSheetLayoutView="100" workbookViewId="0">
      <selection activeCell="I11" sqref="I11"/>
    </sheetView>
  </sheetViews>
  <sheetFormatPr defaultColWidth="86.85546875" defaultRowHeight="12.75"/>
  <cols>
    <col min="1" max="1" width="10.7109375" style="15" bestFit="1" customWidth="1"/>
    <col min="2" max="2" width="13.5703125" style="15" bestFit="1" customWidth="1"/>
    <col min="3" max="3" width="17.7109375" style="23" bestFit="1" customWidth="1"/>
    <col min="4" max="4" width="6.140625" style="16" bestFit="1" customWidth="1"/>
    <col min="5" max="5" width="6" style="16" bestFit="1" customWidth="1"/>
    <col min="6" max="6" width="23.28515625" style="24" bestFit="1" customWidth="1"/>
    <col min="7" max="7" width="8.5703125" style="27" bestFit="1" customWidth="1"/>
    <col min="8" max="8" width="25.28515625" style="24" bestFit="1" customWidth="1"/>
    <col min="9" max="9" width="6.140625" style="27" bestFit="1" customWidth="1"/>
    <col min="10" max="10" width="25.28515625" style="24" bestFit="1" customWidth="1"/>
    <col min="11" max="11" width="6.140625" style="27" bestFit="1" customWidth="1"/>
    <col min="12" max="12" width="25.28515625" style="24" bestFit="1" customWidth="1"/>
    <col min="13" max="13" width="6.140625" style="27" bestFit="1" customWidth="1"/>
    <col min="14" max="14" width="23.28515625" style="24" bestFit="1" customWidth="1"/>
    <col min="15" max="15" width="6.140625" style="27" bestFit="1" customWidth="1"/>
    <col min="16" max="16" width="21.5703125" style="24" bestFit="1" customWidth="1"/>
    <col min="17" max="17" width="6.140625" style="27" bestFit="1" customWidth="1"/>
    <col min="18" max="18" width="19.7109375" style="24" bestFit="1" customWidth="1"/>
    <col min="19" max="19" width="6.140625" style="27" bestFit="1" customWidth="1"/>
    <col min="20" max="20" width="23.28515625" style="24" bestFit="1" customWidth="1"/>
    <col min="21" max="21" width="6.140625" style="27" bestFit="1" customWidth="1"/>
    <col min="22" max="22" width="1.140625" style="6" customWidth="1"/>
    <col min="23" max="23" width="7" style="6" bestFit="1" customWidth="1"/>
    <col min="24" max="24" width="7.140625" style="6" customWidth="1"/>
    <col min="25" max="30" width="6.5703125" style="6" customWidth="1"/>
    <col min="31" max="31" width="1.140625" style="6" customWidth="1"/>
    <col min="32" max="32" width="7.28515625" style="6" customWidth="1"/>
    <col min="33" max="33" width="12.42578125" style="15" customWidth="1"/>
    <col min="34" max="16384" width="86.85546875" style="15"/>
  </cols>
  <sheetData>
    <row r="1" spans="1:32" ht="26.25">
      <c r="A1" s="169" t="s">
        <v>130</v>
      </c>
    </row>
    <row r="3" spans="1:32" ht="18">
      <c r="A3" s="101" t="s">
        <v>278</v>
      </c>
    </row>
    <row r="4" spans="1:32" s="6" customFormat="1">
      <c r="A4" s="12" t="s">
        <v>2</v>
      </c>
      <c r="B4" s="12" t="s">
        <v>3</v>
      </c>
      <c r="C4" s="12" t="s">
        <v>5</v>
      </c>
      <c r="D4" s="12" t="s">
        <v>6</v>
      </c>
      <c r="E4" s="12" t="s">
        <v>7</v>
      </c>
      <c r="F4" s="13" t="s">
        <v>140</v>
      </c>
      <c r="G4" s="28" t="s">
        <v>129</v>
      </c>
      <c r="H4" s="13" t="s">
        <v>141</v>
      </c>
      <c r="I4" s="28" t="s">
        <v>129</v>
      </c>
      <c r="J4" s="13" t="s">
        <v>142</v>
      </c>
      <c r="K4" s="28" t="s">
        <v>129</v>
      </c>
      <c r="L4" s="13" t="s">
        <v>143</v>
      </c>
      <c r="M4" s="28" t="s">
        <v>129</v>
      </c>
      <c r="N4" s="13" t="s">
        <v>146</v>
      </c>
      <c r="O4" s="28" t="s">
        <v>129</v>
      </c>
      <c r="P4" s="13" t="s">
        <v>147</v>
      </c>
      <c r="Q4" s="28" t="s">
        <v>129</v>
      </c>
      <c r="R4" s="13" t="s">
        <v>148</v>
      </c>
      <c r="S4" s="28" t="s">
        <v>129</v>
      </c>
      <c r="T4" s="13" t="s">
        <v>339</v>
      </c>
      <c r="U4" s="28" t="s">
        <v>129</v>
      </c>
      <c r="V4" s="13"/>
      <c r="W4" s="170" t="s">
        <v>149</v>
      </c>
      <c r="X4" s="170" t="s">
        <v>150</v>
      </c>
      <c r="Y4" s="170" t="s">
        <v>151</v>
      </c>
      <c r="Z4" s="170" t="s">
        <v>152</v>
      </c>
      <c r="AA4" s="170" t="s">
        <v>153</v>
      </c>
      <c r="AB4" s="170" t="s">
        <v>154</v>
      </c>
      <c r="AC4" s="170" t="s">
        <v>155</v>
      </c>
      <c r="AD4" s="170" t="s">
        <v>550</v>
      </c>
      <c r="AE4" s="13"/>
      <c r="AF4" s="13" t="s">
        <v>11</v>
      </c>
    </row>
    <row r="5" spans="1:32" s="5" customFormat="1">
      <c r="A5" s="45" t="s">
        <v>279</v>
      </c>
      <c r="B5" s="45" t="s">
        <v>45</v>
      </c>
      <c r="C5" s="176" t="s">
        <v>179</v>
      </c>
      <c r="D5" s="177" t="s">
        <v>124</v>
      </c>
      <c r="E5" s="177" t="s">
        <v>137</v>
      </c>
      <c r="F5" s="178" t="s">
        <v>22</v>
      </c>
      <c r="G5" s="179">
        <v>1</v>
      </c>
      <c r="H5" s="180"/>
      <c r="I5" s="179"/>
      <c r="J5" s="180"/>
      <c r="K5" s="179"/>
      <c r="L5" s="178"/>
      <c r="M5" s="179"/>
      <c r="N5" s="178"/>
      <c r="O5" s="179"/>
      <c r="P5" s="178"/>
      <c r="Q5" s="179"/>
      <c r="R5" s="178"/>
      <c r="S5" s="179"/>
      <c r="T5" s="178"/>
      <c r="U5" s="179"/>
      <c r="V5" s="9"/>
      <c r="W5" s="10">
        <f t="shared" ref="W5:W10" si="0">IF(G5=0,0,IF((4-G5)&lt;0,0,4-G5))</f>
        <v>3</v>
      </c>
      <c r="X5" s="10">
        <f t="shared" ref="X5:X10" si="1">IF(I5=0,0,IF((4-I5)&lt;0,0,4-I5))</f>
        <v>0</v>
      </c>
      <c r="Y5" s="10">
        <f t="shared" ref="Y5:Y10" si="2">IF(K5=0,0,IF((4-K5)&lt;0,0,4-K5))</f>
        <v>0</v>
      </c>
      <c r="Z5" s="10">
        <f t="shared" ref="Z5:Z10" si="3">IF(M5=0,0,IF((4-M5)&lt;0,0,4-M5))</f>
        <v>0</v>
      </c>
      <c r="AA5" s="10">
        <f t="shared" ref="AA5:AA10" si="4">IF(O5=0,0,IF((4-O5)&lt;0,0,4-O5))</f>
        <v>0</v>
      </c>
      <c r="AB5" s="10">
        <f t="shared" ref="AB5:AB10" si="5">IF(Q5=0,0,IF((4-Q5)&lt;0,0,4-Q5))</f>
        <v>0</v>
      </c>
      <c r="AC5" s="10">
        <f t="shared" ref="AC5:AC10" si="6">IF(S5=0,0,IF((4-S5)&lt;0,0,4-S5))</f>
        <v>0</v>
      </c>
      <c r="AD5" s="10">
        <f t="shared" ref="AD5:AD10" si="7">IF(U5=0,0,IF((4-U5)&lt;0,0,4-U5))</f>
        <v>0</v>
      </c>
      <c r="AE5" s="10"/>
      <c r="AF5" s="10">
        <f t="shared" ref="AF5:AF10" si="8">LARGE(W5:AD5,1)+LARGE(W5:AD5,2)</f>
        <v>3</v>
      </c>
    </row>
    <row r="6" spans="1:32" s="5" customFormat="1">
      <c r="A6" s="45" t="s">
        <v>280</v>
      </c>
      <c r="B6" s="45" t="s">
        <v>201</v>
      </c>
      <c r="C6" s="176" t="s">
        <v>179</v>
      </c>
      <c r="D6" s="177" t="s">
        <v>124</v>
      </c>
      <c r="E6" s="177" t="s">
        <v>137</v>
      </c>
      <c r="F6" s="178" t="s">
        <v>62</v>
      </c>
      <c r="G6" s="179">
        <f>RANK('Ring 2'!$Q93,'Ring 2'!$Q$92:$Q$94,0)</f>
        <v>2</v>
      </c>
      <c r="H6" s="180"/>
      <c r="I6" s="179"/>
      <c r="J6" s="180"/>
      <c r="K6" s="179"/>
      <c r="L6" s="178"/>
      <c r="M6" s="179"/>
      <c r="N6" s="178"/>
      <c r="O6" s="179"/>
      <c r="P6" s="178"/>
      <c r="Q6" s="179"/>
      <c r="R6" s="178"/>
      <c r="S6" s="179"/>
      <c r="T6" s="178"/>
      <c r="U6" s="179"/>
      <c r="V6" s="9"/>
      <c r="W6" s="10">
        <f t="shared" si="0"/>
        <v>2</v>
      </c>
      <c r="X6" s="10">
        <f t="shared" si="1"/>
        <v>0</v>
      </c>
      <c r="Y6" s="10">
        <f t="shared" si="2"/>
        <v>0</v>
      </c>
      <c r="Z6" s="10">
        <f t="shared" si="3"/>
        <v>0</v>
      </c>
      <c r="AA6" s="10">
        <f t="shared" si="4"/>
        <v>0</v>
      </c>
      <c r="AB6" s="10">
        <f t="shared" si="5"/>
        <v>0</v>
      </c>
      <c r="AC6" s="10">
        <f t="shared" si="6"/>
        <v>0</v>
      </c>
      <c r="AD6" s="10">
        <f t="shared" si="7"/>
        <v>0</v>
      </c>
      <c r="AE6" s="10"/>
      <c r="AF6" s="10">
        <f t="shared" si="8"/>
        <v>2</v>
      </c>
    </row>
    <row r="7" spans="1:32" s="5" customFormat="1">
      <c r="A7" s="45" t="s">
        <v>281</v>
      </c>
      <c r="B7" s="45" t="s">
        <v>282</v>
      </c>
      <c r="C7" s="176" t="s">
        <v>179</v>
      </c>
      <c r="D7" s="177" t="s">
        <v>124</v>
      </c>
      <c r="E7" s="177" t="s">
        <v>137</v>
      </c>
      <c r="F7" s="178" t="s">
        <v>22</v>
      </c>
      <c r="G7" s="179">
        <f>RANK('Ring 2'!$Q63,'Ring 2'!$Q$54:$Q$69,0)</f>
        <v>7</v>
      </c>
      <c r="H7" s="180" t="s">
        <v>29</v>
      </c>
      <c r="I7" s="179">
        <f>RANK('Ring 2'!Q129,'Ring 2'!$Q$125:$Q$140,0)</f>
        <v>2</v>
      </c>
      <c r="J7" s="180"/>
      <c r="K7" s="179"/>
      <c r="L7" s="178"/>
      <c r="M7" s="179"/>
      <c r="N7" s="178"/>
      <c r="O7" s="179"/>
      <c r="P7" s="178"/>
      <c r="Q7" s="179"/>
      <c r="R7" s="178"/>
      <c r="S7" s="179"/>
      <c r="T7" s="178"/>
      <c r="U7" s="179"/>
      <c r="V7" s="9"/>
      <c r="W7" s="10">
        <f t="shared" si="0"/>
        <v>0</v>
      </c>
      <c r="X7" s="10">
        <f t="shared" si="1"/>
        <v>2</v>
      </c>
      <c r="Y7" s="10">
        <f t="shared" si="2"/>
        <v>0</v>
      </c>
      <c r="Z7" s="10">
        <f t="shared" si="3"/>
        <v>0</v>
      </c>
      <c r="AA7" s="10">
        <f t="shared" si="4"/>
        <v>0</v>
      </c>
      <c r="AB7" s="10">
        <f t="shared" si="5"/>
        <v>0</v>
      </c>
      <c r="AC7" s="10">
        <f t="shared" si="6"/>
        <v>0</v>
      </c>
      <c r="AD7" s="10">
        <f t="shared" si="7"/>
        <v>0</v>
      </c>
      <c r="AE7" s="10"/>
      <c r="AF7" s="10">
        <f t="shared" si="8"/>
        <v>2</v>
      </c>
    </row>
    <row r="8" spans="1:32" s="5" customFormat="1">
      <c r="A8" s="45" t="s">
        <v>60</v>
      </c>
      <c r="B8" s="45" t="s">
        <v>283</v>
      </c>
      <c r="C8" s="176" t="s">
        <v>179</v>
      </c>
      <c r="D8" s="177" t="s">
        <v>124</v>
      </c>
      <c r="E8" s="177" t="s">
        <v>136</v>
      </c>
      <c r="F8" s="178" t="s">
        <v>22</v>
      </c>
      <c r="G8" s="179">
        <f>RANK('Ring 3'!$Q6,'Ring 3'!$Q$5:$Q$25,0)</f>
        <v>2</v>
      </c>
      <c r="H8" s="180" t="s">
        <v>32</v>
      </c>
      <c r="I8" s="179">
        <f>RANK('Ring 3'!$Q147,'Ring 3'!$Q$146:$Q$149,0)</f>
        <v>2</v>
      </c>
      <c r="J8" s="180" t="s">
        <v>139</v>
      </c>
      <c r="K8" s="179">
        <f>RANK('Ring 3'!$Q236,'Ring 3'!$Q$235:$Q$236,0)</f>
        <v>1</v>
      </c>
      <c r="L8" s="178"/>
      <c r="M8" s="179"/>
      <c r="N8" s="178"/>
      <c r="O8" s="179"/>
      <c r="P8" s="178"/>
      <c r="Q8" s="179"/>
      <c r="R8" s="178"/>
      <c r="S8" s="179"/>
      <c r="T8" s="178"/>
      <c r="U8" s="179"/>
      <c r="V8" s="9"/>
      <c r="W8" s="10">
        <f t="shared" si="0"/>
        <v>2</v>
      </c>
      <c r="X8" s="10">
        <f t="shared" si="1"/>
        <v>2</v>
      </c>
      <c r="Y8" s="10">
        <f t="shared" si="2"/>
        <v>3</v>
      </c>
      <c r="Z8" s="10">
        <f t="shared" si="3"/>
        <v>0</v>
      </c>
      <c r="AA8" s="10">
        <f t="shared" si="4"/>
        <v>0</v>
      </c>
      <c r="AB8" s="10">
        <f t="shared" si="5"/>
        <v>0</v>
      </c>
      <c r="AC8" s="10">
        <f t="shared" si="6"/>
        <v>0</v>
      </c>
      <c r="AD8" s="10">
        <f t="shared" si="7"/>
        <v>0</v>
      </c>
      <c r="AE8" s="10"/>
      <c r="AF8" s="10">
        <f t="shared" si="8"/>
        <v>5</v>
      </c>
    </row>
    <row r="9" spans="1:32" s="5" customFormat="1">
      <c r="A9" s="45" t="s">
        <v>284</v>
      </c>
      <c r="B9" s="45" t="s">
        <v>45</v>
      </c>
      <c r="C9" s="176" t="s">
        <v>179</v>
      </c>
      <c r="D9" s="177" t="s">
        <v>124</v>
      </c>
      <c r="E9" s="177" t="s">
        <v>136</v>
      </c>
      <c r="F9" s="178" t="s">
        <v>62</v>
      </c>
      <c r="G9" s="179">
        <f>RANK('Ring 2'!$Q49,'Ring 2'!$Q$49,0)</f>
        <v>1</v>
      </c>
      <c r="H9" s="180"/>
      <c r="I9" s="179"/>
      <c r="J9" s="180"/>
      <c r="K9" s="179"/>
      <c r="L9" s="178"/>
      <c r="M9" s="179"/>
      <c r="N9" s="178"/>
      <c r="O9" s="179"/>
      <c r="P9" s="178"/>
      <c r="Q9" s="179"/>
      <c r="R9" s="178"/>
      <c r="S9" s="179"/>
      <c r="T9" s="178"/>
      <c r="U9" s="179"/>
      <c r="V9" s="9"/>
      <c r="W9" s="10">
        <f t="shared" si="0"/>
        <v>3</v>
      </c>
      <c r="X9" s="10">
        <f t="shared" si="1"/>
        <v>0</v>
      </c>
      <c r="Y9" s="10">
        <f t="shared" si="2"/>
        <v>0</v>
      </c>
      <c r="Z9" s="10">
        <f t="shared" si="3"/>
        <v>0</v>
      </c>
      <c r="AA9" s="10">
        <f t="shared" si="4"/>
        <v>0</v>
      </c>
      <c r="AB9" s="10">
        <f t="shared" si="5"/>
        <v>0</v>
      </c>
      <c r="AC9" s="10">
        <f t="shared" si="6"/>
        <v>0</v>
      </c>
      <c r="AD9" s="10">
        <f t="shared" si="7"/>
        <v>0</v>
      </c>
      <c r="AE9" s="10"/>
      <c r="AF9" s="10">
        <f t="shared" si="8"/>
        <v>3</v>
      </c>
    </row>
    <row r="10" spans="1:32" s="5" customFormat="1">
      <c r="A10" s="45" t="s">
        <v>285</v>
      </c>
      <c r="B10" s="45" t="s">
        <v>286</v>
      </c>
      <c r="C10" s="176" t="s">
        <v>179</v>
      </c>
      <c r="D10" s="177" t="s">
        <v>124</v>
      </c>
      <c r="E10" s="177" t="s">
        <v>137</v>
      </c>
      <c r="F10" s="178" t="s">
        <v>32</v>
      </c>
      <c r="G10" s="179">
        <f>RANK('Ring 2'!$Q119,'Ring 2'!$Q$114:$Q$120,0)</f>
        <v>4</v>
      </c>
      <c r="H10" s="180" t="s">
        <v>139</v>
      </c>
      <c r="I10" s="179">
        <f>RANK('Ring 2'!$Q206,'Ring 2'!$Q$204:$Q$206,0)</f>
        <v>2</v>
      </c>
      <c r="J10" s="180"/>
      <c r="K10" s="179"/>
      <c r="L10" s="178"/>
      <c r="M10" s="179"/>
      <c r="N10" s="178"/>
      <c r="O10" s="179"/>
      <c r="P10" s="178"/>
      <c r="Q10" s="179"/>
      <c r="R10" s="178"/>
      <c r="S10" s="179"/>
      <c r="T10" s="178"/>
      <c r="U10" s="179"/>
      <c r="V10" s="9"/>
      <c r="W10" s="10">
        <f t="shared" si="0"/>
        <v>0</v>
      </c>
      <c r="X10" s="10">
        <f t="shared" si="1"/>
        <v>2</v>
      </c>
      <c r="Y10" s="10">
        <f t="shared" si="2"/>
        <v>0</v>
      </c>
      <c r="Z10" s="10">
        <f t="shared" si="3"/>
        <v>0</v>
      </c>
      <c r="AA10" s="10">
        <f t="shared" si="4"/>
        <v>0</v>
      </c>
      <c r="AB10" s="10">
        <f t="shared" si="5"/>
        <v>0</v>
      </c>
      <c r="AC10" s="10">
        <f t="shared" si="6"/>
        <v>0</v>
      </c>
      <c r="AD10" s="10">
        <f t="shared" si="7"/>
        <v>0</v>
      </c>
      <c r="AE10" s="10"/>
      <c r="AF10" s="10">
        <f t="shared" si="8"/>
        <v>2</v>
      </c>
    </row>
    <row r="11" spans="1:32" s="5" customFormat="1">
      <c r="A11" s="18"/>
      <c r="B11" s="18"/>
      <c r="C11" s="22"/>
      <c r="D11" s="1"/>
      <c r="E11" s="1"/>
      <c r="F11" s="25"/>
      <c r="G11" s="29"/>
      <c r="H11" s="25"/>
      <c r="I11" s="29"/>
      <c r="J11" s="25"/>
      <c r="K11" s="29"/>
      <c r="L11" s="25"/>
      <c r="M11" s="29"/>
      <c r="N11" s="25"/>
      <c r="O11" s="29"/>
      <c r="P11" s="25"/>
      <c r="Q11" s="29"/>
      <c r="R11" s="25"/>
      <c r="S11" s="29"/>
      <c r="T11" s="25"/>
      <c r="U11" s="29"/>
      <c r="V11" s="7"/>
      <c r="W11" s="7"/>
      <c r="X11" s="7"/>
      <c r="Y11" s="7"/>
      <c r="Z11" s="7"/>
      <c r="AA11" s="7"/>
      <c r="AB11" s="7"/>
      <c r="AC11" s="7"/>
      <c r="AD11" s="7"/>
      <c r="AE11" s="7"/>
      <c r="AF11" s="7"/>
    </row>
    <row r="12" spans="1:32" ht="18">
      <c r="A12" s="101" t="s">
        <v>287</v>
      </c>
    </row>
    <row r="13" spans="1:32" s="6" customFormat="1">
      <c r="A13" s="12" t="s">
        <v>2</v>
      </c>
      <c r="B13" s="12" t="s">
        <v>3</v>
      </c>
      <c r="C13" s="12" t="s">
        <v>5</v>
      </c>
      <c r="D13" s="12" t="s">
        <v>6</v>
      </c>
      <c r="E13" s="12" t="s">
        <v>7</v>
      </c>
      <c r="F13" s="13" t="s">
        <v>140</v>
      </c>
      <c r="G13" s="28" t="s">
        <v>129</v>
      </c>
      <c r="H13" s="13" t="s">
        <v>141</v>
      </c>
      <c r="I13" s="28" t="s">
        <v>129</v>
      </c>
      <c r="J13" s="13" t="s">
        <v>142</v>
      </c>
      <c r="K13" s="28" t="s">
        <v>129</v>
      </c>
      <c r="L13" s="13" t="s">
        <v>143</v>
      </c>
      <c r="M13" s="28" t="s">
        <v>129</v>
      </c>
      <c r="N13" s="13" t="s">
        <v>146</v>
      </c>
      <c r="O13" s="28" t="s">
        <v>129</v>
      </c>
      <c r="P13" s="13" t="s">
        <v>147</v>
      </c>
      <c r="Q13" s="28" t="s">
        <v>129</v>
      </c>
      <c r="R13" s="13" t="s">
        <v>148</v>
      </c>
      <c r="S13" s="28" t="s">
        <v>129</v>
      </c>
      <c r="T13" s="13" t="s">
        <v>339</v>
      </c>
      <c r="U13" s="28" t="s">
        <v>129</v>
      </c>
      <c r="V13" s="13"/>
      <c r="W13" s="170" t="s">
        <v>149</v>
      </c>
      <c r="X13" s="170" t="s">
        <v>150</v>
      </c>
      <c r="Y13" s="170" t="s">
        <v>151</v>
      </c>
      <c r="Z13" s="170" t="s">
        <v>152</v>
      </c>
      <c r="AA13" s="170" t="s">
        <v>153</v>
      </c>
      <c r="AB13" s="170" t="s">
        <v>154</v>
      </c>
      <c r="AC13" s="170" t="s">
        <v>155</v>
      </c>
      <c r="AD13" s="170" t="s">
        <v>550</v>
      </c>
      <c r="AE13" s="13"/>
      <c r="AF13" s="13" t="s">
        <v>11</v>
      </c>
    </row>
    <row r="14" spans="1:32" s="5" customFormat="1">
      <c r="A14" s="65" t="s">
        <v>288</v>
      </c>
      <c r="B14" s="65" t="s">
        <v>45</v>
      </c>
      <c r="C14" s="171" t="s">
        <v>179</v>
      </c>
      <c r="D14" s="172" t="s">
        <v>125</v>
      </c>
      <c r="E14" s="172" t="s">
        <v>136</v>
      </c>
      <c r="F14" s="173" t="s">
        <v>291</v>
      </c>
      <c r="G14" s="174">
        <v>0</v>
      </c>
      <c r="H14" s="173"/>
      <c r="I14" s="174"/>
      <c r="J14" s="173"/>
      <c r="K14" s="174"/>
      <c r="L14" s="173"/>
      <c r="M14" s="174"/>
      <c r="N14" s="173"/>
      <c r="O14" s="174"/>
      <c r="P14" s="173"/>
      <c r="Q14" s="174"/>
      <c r="R14" s="173"/>
      <c r="S14" s="174"/>
      <c r="T14" s="173"/>
      <c r="U14" s="174"/>
      <c r="V14" s="175"/>
      <c r="W14" s="10">
        <f t="shared" ref="W14:W19" si="9">IF(G14=0,0,IF((4-G14)&lt;0,0,4-G14))</f>
        <v>0</v>
      </c>
      <c r="X14" s="10">
        <f t="shared" ref="X14:X19" si="10">IF(I14=0,0,IF((4-I14)&lt;0,0,4-I14))</f>
        <v>0</v>
      </c>
      <c r="Y14" s="10">
        <f t="shared" ref="Y14:Y19" si="11">IF(K14=0,0,IF((4-K14)&lt;0,0,4-K14))</f>
        <v>0</v>
      </c>
      <c r="Z14" s="10">
        <f t="shared" ref="Z14:Z19" si="12">IF(M14=0,0,IF((4-M14)&lt;0,0,4-M14))</f>
        <v>0</v>
      </c>
      <c r="AA14" s="10">
        <f t="shared" ref="AA14:AA19" si="13">IF(O14=0,0,IF((4-O14)&lt;0,0,4-O14))</f>
        <v>0</v>
      </c>
      <c r="AB14" s="10">
        <f t="shared" ref="AB14:AB19" si="14">IF(Q14=0,0,IF((4-Q14)&lt;0,0,4-Q14))</f>
        <v>0</v>
      </c>
      <c r="AC14" s="10">
        <f t="shared" ref="AC14:AC19" si="15">IF(S14=0,0,IF((4-S14)&lt;0,0,4-S14))</f>
        <v>0</v>
      </c>
      <c r="AD14" s="10">
        <f t="shared" ref="AD14:AD19" si="16">IF(U14=0,0,IF((4-U14)&lt;0,0,4-U14))</f>
        <v>0</v>
      </c>
      <c r="AE14" s="10"/>
      <c r="AF14" s="10">
        <f t="shared" ref="AF14:AF19" si="17">LARGE(W14:AD14,1)+LARGE(W14:AD14,2)</f>
        <v>0</v>
      </c>
    </row>
    <row r="15" spans="1:32" s="5" customFormat="1">
      <c r="A15" s="45" t="s">
        <v>255</v>
      </c>
      <c r="B15" s="45" t="s">
        <v>256</v>
      </c>
      <c r="C15" s="176" t="s">
        <v>179</v>
      </c>
      <c r="D15" s="177" t="s">
        <v>125</v>
      </c>
      <c r="E15" s="177" t="s">
        <v>209</v>
      </c>
      <c r="F15" s="178" t="s">
        <v>22</v>
      </c>
      <c r="G15" s="179">
        <f>RANK('Ring 1'!Q10,'Ring 1'!$Q$5:$Q$26,0)</f>
        <v>3</v>
      </c>
      <c r="H15" s="178"/>
      <c r="I15" s="179"/>
      <c r="J15" s="178"/>
      <c r="K15" s="179"/>
      <c r="L15" s="178"/>
      <c r="M15" s="179"/>
      <c r="N15" s="178"/>
      <c r="O15" s="179"/>
      <c r="P15" s="178"/>
      <c r="Q15" s="179"/>
      <c r="R15" s="178"/>
      <c r="S15" s="179"/>
      <c r="T15" s="178"/>
      <c r="U15" s="179"/>
      <c r="V15" s="9"/>
      <c r="W15" s="10">
        <f t="shared" si="9"/>
        <v>1</v>
      </c>
      <c r="X15" s="10">
        <f t="shared" si="10"/>
        <v>0</v>
      </c>
      <c r="Y15" s="10">
        <f t="shared" si="11"/>
        <v>0</v>
      </c>
      <c r="Z15" s="10">
        <f t="shared" si="12"/>
        <v>0</v>
      </c>
      <c r="AA15" s="10">
        <f t="shared" si="13"/>
        <v>0</v>
      </c>
      <c r="AB15" s="10">
        <f t="shared" si="14"/>
        <v>0</v>
      </c>
      <c r="AC15" s="10">
        <f t="shared" si="15"/>
        <v>0</v>
      </c>
      <c r="AD15" s="10">
        <f t="shared" si="16"/>
        <v>0</v>
      </c>
      <c r="AE15" s="10"/>
      <c r="AF15" s="10">
        <f t="shared" si="17"/>
        <v>1</v>
      </c>
    </row>
    <row r="16" spans="1:32" s="5" customFormat="1">
      <c r="A16" s="45" t="s">
        <v>289</v>
      </c>
      <c r="B16" s="45" t="s">
        <v>290</v>
      </c>
      <c r="C16" s="176" t="s">
        <v>179</v>
      </c>
      <c r="D16" s="177" t="s">
        <v>125</v>
      </c>
      <c r="E16" s="177" t="s">
        <v>136</v>
      </c>
      <c r="F16" s="178" t="s">
        <v>291</v>
      </c>
      <c r="G16" s="179">
        <v>0</v>
      </c>
      <c r="H16" s="178"/>
      <c r="I16" s="179"/>
      <c r="J16" s="178"/>
      <c r="K16" s="179"/>
      <c r="L16" s="178"/>
      <c r="M16" s="179"/>
      <c r="N16" s="178"/>
      <c r="O16" s="179"/>
      <c r="P16" s="178"/>
      <c r="Q16" s="179"/>
      <c r="R16" s="178"/>
      <c r="S16" s="179"/>
      <c r="T16" s="178"/>
      <c r="U16" s="179"/>
      <c r="V16" s="9"/>
      <c r="W16" s="10">
        <f t="shared" si="9"/>
        <v>0</v>
      </c>
      <c r="X16" s="10">
        <f t="shared" si="10"/>
        <v>0</v>
      </c>
      <c r="Y16" s="10">
        <f t="shared" si="11"/>
        <v>0</v>
      </c>
      <c r="Z16" s="10">
        <f t="shared" si="12"/>
        <v>0</v>
      </c>
      <c r="AA16" s="10">
        <f t="shared" si="13"/>
        <v>0</v>
      </c>
      <c r="AB16" s="10">
        <f t="shared" si="14"/>
        <v>0</v>
      </c>
      <c r="AC16" s="10">
        <f t="shared" si="15"/>
        <v>0</v>
      </c>
      <c r="AD16" s="10">
        <f t="shared" si="16"/>
        <v>0</v>
      </c>
      <c r="AE16" s="10"/>
      <c r="AF16" s="10">
        <f t="shared" si="17"/>
        <v>0</v>
      </c>
    </row>
    <row r="17" spans="1:32" s="5" customFormat="1">
      <c r="A17" s="45" t="s">
        <v>292</v>
      </c>
      <c r="B17" s="45" t="s">
        <v>293</v>
      </c>
      <c r="C17" s="176" t="s">
        <v>179</v>
      </c>
      <c r="D17" s="177" t="s">
        <v>125</v>
      </c>
      <c r="E17" s="177" t="s">
        <v>136</v>
      </c>
      <c r="F17" s="178" t="s">
        <v>22</v>
      </c>
      <c r="G17" s="179">
        <f>RANK('Ring 2'!$Q22,'Ring 2'!$Q$20:$Q$44,0)</f>
        <v>2</v>
      </c>
      <c r="H17" s="178"/>
      <c r="I17" s="179"/>
      <c r="J17" s="178"/>
      <c r="K17" s="179"/>
      <c r="L17" s="178"/>
      <c r="M17" s="179"/>
      <c r="N17" s="178"/>
      <c r="O17" s="179"/>
      <c r="P17" s="178"/>
      <c r="Q17" s="179"/>
      <c r="R17" s="178"/>
      <c r="S17" s="179"/>
      <c r="T17" s="178"/>
      <c r="U17" s="179"/>
      <c r="V17" s="9"/>
      <c r="W17" s="10">
        <f t="shared" si="9"/>
        <v>2</v>
      </c>
      <c r="X17" s="10">
        <f t="shared" si="10"/>
        <v>0</v>
      </c>
      <c r="Y17" s="10">
        <f t="shared" si="11"/>
        <v>0</v>
      </c>
      <c r="Z17" s="10">
        <f t="shared" si="12"/>
        <v>0</v>
      </c>
      <c r="AA17" s="10">
        <f t="shared" si="13"/>
        <v>0</v>
      </c>
      <c r="AB17" s="10">
        <f t="shared" si="14"/>
        <v>0</v>
      </c>
      <c r="AC17" s="10">
        <f t="shared" si="15"/>
        <v>0</v>
      </c>
      <c r="AD17" s="10">
        <f t="shared" si="16"/>
        <v>0</v>
      </c>
      <c r="AE17" s="10"/>
      <c r="AF17" s="10">
        <f t="shared" si="17"/>
        <v>2</v>
      </c>
    </row>
    <row r="18" spans="1:32" s="5" customFormat="1">
      <c r="A18" s="45" t="s">
        <v>294</v>
      </c>
      <c r="B18" s="45" t="s">
        <v>69</v>
      </c>
      <c r="C18" s="176" t="s">
        <v>179</v>
      </c>
      <c r="D18" s="177" t="s">
        <v>125</v>
      </c>
      <c r="E18" s="177" t="s">
        <v>137</v>
      </c>
      <c r="F18" s="178" t="s">
        <v>291</v>
      </c>
      <c r="G18" s="179">
        <v>0</v>
      </c>
      <c r="H18" s="178"/>
      <c r="I18" s="179"/>
      <c r="J18" s="178"/>
      <c r="K18" s="179"/>
      <c r="L18" s="178"/>
      <c r="M18" s="179"/>
      <c r="N18" s="178"/>
      <c r="O18" s="179"/>
      <c r="P18" s="178"/>
      <c r="Q18" s="179"/>
      <c r="R18" s="178"/>
      <c r="S18" s="179"/>
      <c r="T18" s="178"/>
      <c r="U18" s="179"/>
      <c r="V18" s="9"/>
      <c r="W18" s="10">
        <f t="shared" si="9"/>
        <v>0</v>
      </c>
      <c r="X18" s="10">
        <f t="shared" si="10"/>
        <v>0</v>
      </c>
      <c r="Y18" s="10">
        <f t="shared" si="11"/>
        <v>0</v>
      </c>
      <c r="Z18" s="10">
        <f t="shared" si="12"/>
        <v>0</v>
      </c>
      <c r="AA18" s="10">
        <f t="shared" si="13"/>
        <v>0</v>
      </c>
      <c r="AB18" s="10">
        <f t="shared" si="14"/>
        <v>0</v>
      </c>
      <c r="AC18" s="10">
        <f t="shared" si="15"/>
        <v>0</v>
      </c>
      <c r="AD18" s="10">
        <f t="shared" si="16"/>
        <v>0</v>
      </c>
      <c r="AE18" s="10"/>
      <c r="AF18" s="10">
        <f t="shared" si="17"/>
        <v>0</v>
      </c>
    </row>
    <row r="19" spans="1:32" s="5" customFormat="1">
      <c r="A19" s="45" t="s">
        <v>204</v>
      </c>
      <c r="B19" s="45" t="s">
        <v>201</v>
      </c>
      <c r="C19" s="176" t="s">
        <v>179</v>
      </c>
      <c r="D19" s="177" t="s">
        <v>125</v>
      </c>
      <c r="E19" s="177" t="s">
        <v>136</v>
      </c>
      <c r="F19" s="178" t="s">
        <v>62</v>
      </c>
      <c r="G19" s="179">
        <f>RANK('Ring 3'!$Q36,'Ring 3'!$Q$30:$Q$41,0)</f>
        <v>4</v>
      </c>
      <c r="H19" s="180"/>
      <c r="I19" s="179"/>
      <c r="J19" s="180"/>
      <c r="K19" s="179"/>
      <c r="L19" s="178"/>
      <c r="M19" s="179"/>
      <c r="N19" s="178"/>
      <c r="O19" s="179"/>
      <c r="P19" s="178"/>
      <c r="Q19" s="179"/>
      <c r="R19" s="178"/>
      <c r="S19" s="179"/>
      <c r="T19" s="178"/>
      <c r="U19" s="179"/>
      <c r="V19" s="9"/>
      <c r="W19" s="10">
        <f t="shared" si="9"/>
        <v>0</v>
      </c>
      <c r="X19" s="10">
        <f t="shared" si="10"/>
        <v>0</v>
      </c>
      <c r="Y19" s="10">
        <f t="shared" si="11"/>
        <v>0</v>
      </c>
      <c r="Z19" s="10">
        <f t="shared" si="12"/>
        <v>0</v>
      </c>
      <c r="AA19" s="10">
        <f t="shared" si="13"/>
        <v>0</v>
      </c>
      <c r="AB19" s="10">
        <f t="shared" si="14"/>
        <v>0</v>
      </c>
      <c r="AC19" s="10">
        <f t="shared" si="15"/>
        <v>0</v>
      </c>
      <c r="AD19" s="10">
        <f t="shared" si="16"/>
        <v>0</v>
      </c>
      <c r="AE19" s="10"/>
      <c r="AF19" s="10">
        <f t="shared" si="17"/>
        <v>0</v>
      </c>
    </row>
    <row r="20" spans="1:32" s="5" customFormat="1">
      <c r="A20" s="18"/>
      <c r="B20" s="18"/>
      <c r="C20" s="22"/>
      <c r="D20" s="1"/>
      <c r="E20" s="1"/>
      <c r="F20" s="25"/>
      <c r="G20" s="29"/>
      <c r="H20" s="25"/>
      <c r="I20" s="29"/>
      <c r="J20" s="25"/>
      <c r="K20" s="29"/>
      <c r="L20" s="25"/>
      <c r="M20" s="29"/>
      <c r="N20" s="25"/>
      <c r="O20" s="29"/>
      <c r="P20" s="25"/>
      <c r="Q20" s="29"/>
      <c r="R20" s="25"/>
      <c r="S20" s="29"/>
      <c r="T20" s="25"/>
      <c r="U20" s="29"/>
      <c r="V20" s="7"/>
      <c r="W20" s="7"/>
      <c r="X20" s="7"/>
      <c r="Y20" s="7"/>
      <c r="Z20" s="7"/>
      <c r="AA20" s="7"/>
      <c r="AB20" s="7"/>
      <c r="AC20" s="7"/>
      <c r="AD20" s="7"/>
      <c r="AE20" s="7"/>
      <c r="AF20" s="7"/>
    </row>
    <row r="21" spans="1:32" ht="18">
      <c r="A21" s="101" t="s">
        <v>295</v>
      </c>
    </row>
    <row r="22" spans="1:32" s="6" customFormat="1">
      <c r="A22" s="12" t="s">
        <v>2</v>
      </c>
      <c r="B22" s="12" t="s">
        <v>3</v>
      </c>
      <c r="C22" s="12" t="s">
        <v>5</v>
      </c>
      <c r="D22" s="12" t="s">
        <v>6</v>
      </c>
      <c r="E22" s="12" t="s">
        <v>7</v>
      </c>
      <c r="F22" s="13" t="s">
        <v>140</v>
      </c>
      <c r="G22" s="28" t="s">
        <v>129</v>
      </c>
      <c r="H22" s="13" t="s">
        <v>141</v>
      </c>
      <c r="I22" s="28" t="s">
        <v>129</v>
      </c>
      <c r="J22" s="13" t="s">
        <v>142</v>
      </c>
      <c r="K22" s="28" t="s">
        <v>129</v>
      </c>
      <c r="L22" s="13" t="s">
        <v>143</v>
      </c>
      <c r="M22" s="28" t="s">
        <v>129</v>
      </c>
      <c r="N22" s="13" t="s">
        <v>146</v>
      </c>
      <c r="O22" s="28" t="s">
        <v>129</v>
      </c>
      <c r="P22" s="13" t="s">
        <v>147</v>
      </c>
      <c r="Q22" s="28" t="s">
        <v>129</v>
      </c>
      <c r="R22" s="13" t="s">
        <v>148</v>
      </c>
      <c r="S22" s="28" t="s">
        <v>129</v>
      </c>
      <c r="T22" s="13" t="s">
        <v>339</v>
      </c>
      <c r="U22" s="28" t="s">
        <v>129</v>
      </c>
      <c r="V22" s="13"/>
      <c r="W22" s="170" t="s">
        <v>149</v>
      </c>
      <c r="X22" s="170" t="s">
        <v>150</v>
      </c>
      <c r="Y22" s="170" t="s">
        <v>151</v>
      </c>
      <c r="Z22" s="170" t="s">
        <v>152</v>
      </c>
      <c r="AA22" s="170" t="s">
        <v>153</v>
      </c>
      <c r="AB22" s="170" t="s">
        <v>154</v>
      </c>
      <c r="AC22" s="170" t="s">
        <v>155</v>
      </c>
      <c r="AD22" s="170" t="s">
        <v>550</v>
      </c>
      <c r="AE22" s="13"/>
      <c r="AF22" s="13" t="s">
        <v>11</v>
      </c>
    </row>
    <row r="23" spans="1:32" s="5" customFormat="1">
      <c r="A23" s="45" t="s">
        <v>165</v>
      </c>
      <c r="B23" s="45" t="s">
        <v>166</v>
      </c>
      <c r="C23" s="176" t="s">
        <v>46</v>
      </c>
      <c r="D23" s="177" t="s">
        <v>124</v>
      </c>
      <c r="E23" s="177" t="s">
        <v>137</v>
      </c>
      <c r="F23" s="178" t="s">
        <v>203</v>
      </c>
      <c r="G23" s="179">
        <f>RANK(Nandu!R10,Nandu!R9:R10,0)</f>
        <v>1</v>
      </c>
      <c r="H23" s="180" t="s">
        <v>32</v>
      </c>
      <c r="I23" s="179">
        <f>RANK('Ring 2'!$Q$116,'Ring 2'!$Q$114:$Q$120,0)</f>
        <v>2</v>
      </c>
      <c r="J23" s="180" t="s">
        <v>43</v>
      </c>
      <c r="K23" s="179">
        <f>RANK('Ring 2'!Q165,'Ring 2'!Q165:Q166,0)</f>
        <v>1</v>
      </c>
      <c r="L23" s="178"/>
      <c r="M23" s="179"/>
      <c r="N23" s="178"/>
      <c r="O23" s="179"/>
      <c r="P23" s="178"/>
      <c r="Q23" s="179"/>
      <c r="R23" s="178"/>
      <c r="S23" s="179"/>
      <c r="T23" s="178"/>
      <c r="U23" s="179"/>
      <c r="V23" s="9"/>
      <c r="W23" s="10">
        <f t="shared" ref="W23:W28" si="18">IF(G23=0,0,IF((4-G23)&lt;0,0,4-G23))</f>
        <v>3</v>
      </c>
      <c r="X23" s="10">
        <f t="shared" ref="X23:X28" si="19">IF(I23=0,0,IF((4-I23)&lt;0,0,4-I23))</f>
        <v>2</v>
      </c>
      <c r="Y23" s="10">
        <f t="shared" ref="Y23:Y28" si="20">IF(K23=0,0,IF((4-K23)&lt;0,0,4-K23))</f>
        <v>3</v>
      </c>
      <c r="Z23" s="10">
        <f t="shared" ref="Z23:Z28" si="21">IF(M23=0,0,IF((4-M23)&lt;0,0,4-M23))</f>
        <v>0</v>
      </c>
      <c r="AA23" s="10">
        <f t="shared" ref="AA23:AA28" si="22">IF(O23=0,0,IF((4-O23)&lt;0,0,4-O23))</f>
        <v>0</v>
      </c>
      <c r="AB23" s="10">
        <f t="shared" ref="AB23:AB28" si="23">IF(Q23=0,0,IF((4-Q23)&lt;0,0,4-Q23))</f>
        <v>0</v>
      </c>
      <c r="AC23" s="10">
        <f t="shared" ref="AC23:AC28" si="24">IF(S23=0,0,IF((4-S23)&lt;0,0,4-S23))</f>
        <v>0</v>
      </c>
      <c r="AD23" s="10">
        <f t="shared" ref="AD23:AD28" si="25">IF(U23=0,0,IF((4-U23)&lt;0,0,4-U23))</f>
        <v>0</v>
      </c>
      <c r="AE23" s="10"/>
      <c r="AF23" s="10">
        <f t="shared" ref="AF23:AF28" si="26">LARGE(W23:AD23,1)+LARGE(W23:AD23,2)</f>
        <v>6</v>
      </c>
    </row>
    <row r="24" spans="1:32" s="5" customFormat="1">
      <c r="A24" s="45" t="s">
        <v>157</v>
      </c>
      <c r="B24" s="45" t="s">
        <v>158</v>
      </c>
      <c r="C24" s="176" t="s">
        <v>46</v>
      </c>
      <c r="D24" s="177" t="s">
        <v>124</v>
      </c>
      <c r="E24" s="177" t="s">
        <v>137</v>
      </c>
      <c r="F24" s="178" t="s">
        <v>22</v>
      </c>
      <c r="G24" s="179">
        <f>RANK('Ring 2'!$Q$57,'Ring 2'!$Q$54:$Q$69,0)</f>
        <v>3</v>
      </c>
      <c r="H24" s="180" t="s">
        <v>32</v>
      </c>
      <c r="I24" s="179">
        <f>RANK('Ring 2'!$Q$108,'Ring 2'!$Q$99:$Q$109,0)</f>
        <v>3</v>
      </c>
      <c r="J24" s="180" t="s">
        <v>43</v>
      </c>
      <c r="K24" s="179">
        <f>RANK('Ring 2'!$Q$159,'Ring 2'!$Q$153:$Q$160,0)</f>
        <v>5</v>
      </c>
      <c r="L24" s="178" t="s">
        <v>336</v>
      </c>
      <c r="M24" s="179">
        <f>RANK('Ring 3'!$Q$47,'Ring 3'!$Q$46:$Q$50,0)</f>
        <v>1</v>
      </c>
      <c r="N24" s="178" t="s">
        <v>337</v>
      </c>
      <c r="O24" s="179">
        <f>RANK('Ring 3'!$Q$62,'Ring 3'!$Q$61:$Q$64,0)</f>
        <v>1</v>
      </c>
      <c r="P24" s="178" t="s">
        <v>190</v>
      </c>
      <c r="Q24" s="179">
        <f>RANK('Ring 3'!$Q$78,'Ring 3'!$Q$76:$Q$80,0)</f>
        <v>1</v>
      </c>
      <c r="R24" s="178" t="s">
        <v>340</v>
      </c>
      <c r="S24" s="179">
        <f>RANK('Ring 3'!$Q$93,'Ring 3'!$Q$91:$Q$94,0)</f>
        <v>1</v>
      </c>
      <c r="T24" s="178" t="s">
        <v>144</v>
      </c>
      <c r="U24" s="179">
        <f>RANK('Ring 3'!$Q$123,'Ring 3'!$Q$120:$Q$123,0)</f>
        <v>2</v>
      </c>
      <c r="V24" s="9"/>
      <c r="W24" s="10">
        <f t="shared" si="18"/>
        <v>1</v>
      </c>
      <c r="X24" s="10">
        <f t="shared" si="19"/>
        <v>1</v>
      </c>
      <c r="Y24" s="10">
        <f t="shared" si="20"/>
        <v>0</v>
      </c>
      <c r="Z24" s="10">
        <f t="shared" si="21"/>
        <v>3</v>
      </c>
      <c r="AA24" s="10">
        <f t="shared" si="22"/>
        <v>3</v>
      </c>
      <c r="AB24" s="10">
        <f t="shared" si="23"/>
        <v>3</v>
      </c>
      <c r="AC24" s="10">
        <f t="shared" si="24"/>
        <v>3</v>
      </c>
      <c r="AD24" s="10">
        <f t="shared" si="25"/>
        <v>2</v>
      </c>
      <c r="AE24" s="10"/>
      <c r="AF24" s="10">
        <f t="shared" si="26"/>
        <v>6</v>
      </c>
    </row>
    <row r="25" spans="1:32" s="5" customFormat="1">
      <c r="A25" s="45" t="s">
        <v>84</v>
      </c>
      <c r="B25" s="45" t="s">
        <v>85</v>
      </c>
      <c r="C25" s="176" t="s">
        <v>46</v>
      </c>
      <c r="D25" s="177" t="s">
        <v>124</v>
      </c>
      <c r="E25" s="177" t="s">
        <v>136</v>
      </c>
      <c r="F25" s="178" t="s">
        <v>22</v>
      </c>
      <c r="G25" s="179">
        <f>RANK('Ring 3'!Q8,'Ring 3'!$Q$5:$Q$25,0)</f>
        <v>3</v>
      </c>
      <c r="H25" s="180" t="s">
        <v>62</v>
      </c>
      <c r="I25" s="179">
        <f>RANK('Ring 3'!$Q31,'Ring 3'!$Q$30:$Q$41,0)</f>
        <v>1</v>
      </c>
      <c r="J25" s="180" t="s">
        <v>32</v>
      </c>
      <c r="K25" s="179">
        <f>RANK('Ring 3'!$Q146,'Ring 3'!$Q$146:$Q$149,0)</f>
        <v>1</v>
      </c>
      <c r="L25" s="178"/>
      <c r="M25" s="179"/>
      <c r="N25" s="178"/>
      <c r="O25" s="179"/>
      <c r="P25" s="178"/>
      <c r="Q25" s="179"/>
      <c r="R25" s="178"/>
      <c r="S25" s="179"/>
      <c r="T25" s="178"/>
      <c r="U25" s="179"/>
      <c r="V25" s="9"/>
      <c r="W25" s="10">
        <f t="shared" si="18"/>
        <v>1</v>
      </c>
      <c r="X25" s="10">
        <f t="shared" si="19"/>
        <v>3</v>
      </c>
      <c r="Y25" s="10">
        <f t="shared" si="20"/>
        <v>3</v>
      </c>
      <c r="Z25" s="10">
        <f t="shared" si="21"/>
        <v>0</v>
      </c>
      <c r="AA25" s="10">
        <f t="shared" si="22"/>
        <v>0</v>
      </c>
      <c r="AB25" s="10">
        <f t="shared" si="23"/>
        <v>0</v>
      </c>
      <c r="AC25" s="10">
        <f t="shared" si="24"/>
        <v>0</v>
      </c>
      <c r="AD25" s="10">
        <f t="shared" si="25"/>
        <v>0</v>
      </c>
      <c r="AE25" s="10"/>
      <c r="AF25" s="10">
        <f t="shared" si="26"/>
        <v>6</v>
      </c>
    </row>
    <row r="26" spans="1:32" s="5" customFormat="1">
      <c r="A26" s="45" t="s">
        <v>163</v>
      </c>
      <c r="B26" s="45" t="s">
        <v>164</v>
      </c>
      <c r="C26" s="176" t="s">
        <v>46</v>
      </c>
      <c r="D26" s="177" t="s">
        <v>124</v>
      </c>
      <c r="E26" s="177" t="s">
        <v>137</v>
      </c>
      <c r="F26" s="178" t="s">
        <v>203</v>
      </c>
      <c r="G26" s="179">
        <f>RANK(Nandu!$R$21,Nandu!$R$14:$R$26,0)</f>
        <v>3</v>
      </c>
      <c r="H26" s="180" t="s">
        <v>32</v>
      </c>
      <c r="I26" s="179">
        <f>RANK('Ring 2'!$Q$103,'Ring 2'!$Q$99:$Q$109,0)</f>
        <v>1</v>
      </c>
      <c r="J26" s="180" t="s">
        <v>43</v>
      </c>
      <c r="K26" s="179">
        <f>RANK('Ring 2'!$Q$153,'Ring 2'!$Q$153:$Q$160,0)</f>
        <v>1</v>
      </c>
      <c r="L26" s="178" t="s">
        <v>139</v>
      </c>
      <c r="M26" s="179">
        <f>RANK('Ring 2'!$Q$197,'Ring 2'!$Q$191:$Q$199,0)</f>
        <v>3</v>
      </c>
      <c r="N26" s="178" t="s">
        <v>195</v>
      </c>
      <c r="O26" s="179">
        <f>RANK('Ring 2'!$Q$220,'Ring 2'!$Q$219:$Q$224,0)</f>
        <v>2</v>
      </c>
      <c r="P26" s="178"/>
      <c r="Q26" s="179"/>
      <c r="R26" s="178"/>
      <c r="S26" s="179"/>
      <c r="T26" s="178"/>
      <c r="U26" s="179"/>
      <c r="V26" s="9"/>
      <c r="W26" s="10">
        <f t="shared" si="18"/>
        <v>1</v>
      </c>
      <c r="X26" s="10">
        <f t="shared" si="19"/>
        <v>3</v>
      </c>
      <c r="Y26" s="10">
        <f t="shared" si="20"/>
        <v>3</v>
      </c>
      <c r="Z26" s="10">
        <f t="shared" si="21"/>
        <v>1</v>
      </c>
      <c r="AA26" s="10">
        <f t="shared" si="22"/>
        <v>2</v>
      </c>
      <c r="AB26" s="10">
        <f t="shared" si="23"/>
        <v>0</v>
      </c>
      <c r="AC26" s="10">
        <f t="shared" si="24"/>
        <v>0</v>
      </c>
      <c r="AD26" s="10">
        <f t="shared" si="25"/>
        <v>0</v>
      </c>
      <c r="AE26" s="10"/>
      <c r="AF26" s="10">
        <f t="shared" si="26"/>
        <v>6</v>
      </c>
    </row>
    <row r="27" spans="1:32" s="5" customFormat="1">
      <c r="A27" s="45" t="s">
        <v>296</v>
      </c>
      <c r="B27" s="45" t="s">
        <v>297</v>
      </c>
      <c r="C27" s="176" t="s">
        <v>46</v>
      </c>
      <c r="D27" s="177" t="s">
        <v>124</v>
      </c>
      <c r="E27" s="177" t="s">
        <v>209</v>
      </c>
      <c r="F27" s="178" t="s">
        <v>22</v>
      </c>
      <c r="G27" s="179">
        <f>RANK('Ring 1'!$Q$31,'Ring 1'!$Q$31:$Q$48,0)</f>
        <v>1</v>
      </c>
      <c r="H27" s="180" t="s">
        <v>29</v>
      </c>
      <c r="I27" s="179">
        <f>RANK('Ring 1'!$Q$79,'Ring 1'!$Q$77:$Q$80,0)</f>
        <v>2</v>
      </c>
      <c r="J27" s="180" t="s">
        <v>195</v>
      </c>
      <c r="K27" s="179">
        <f>RANK('Ring 1'!Q109,'Ring 1'!Q109:Q110,0)</f>
        <v>1</v>
      </c>
      <c r="L27" s="178"/>
      <c r="M27" s="179"/>
      <c r="N27" s="178"/>
      <c r="O27" s="179"/>
      <c r="P27" s="178"/>
      <c r="Q27" s="179"/>
      <c r="R27" s="178"/>
      <c r="S27" s="179"/>
      <c r="T27" s="178"/>
      <c r="U27" s="179"/>
      <c r="V27" s="9"/>
      <c r="W27" s="10">
        <f t="shared" si="18"/>
        <v>3</v>
      </c>
      <c r="X27" s="10">
        <f t="shared" si="19"/>
        <v>2</v>
      </c>
      <c r="Y27" s="10">
        <f t="shared" si="20"/>
        <v>3</v>
      </c>
      <c r="Z27" s="10">
        <f t="shared" si="21"/>
        <v>0</v>
      </c>
      <c r="AA27" s="10">
        <f t="shared" si="22"/>
        <v>0</v>
      </c>
      <c r="AB27" s="10">
        <f t="shared" si="23"/>
        <v>0</v>
      </c>
      <c r="AC27" s="10">
        <f t="shared" si="24"/>
        <v>0</v>
      </c>
      <c r="AD27" s="10">
        <f t="shared" si="25"/>
        <v>0</v>
      </c>
      <c r="AE27" s="10"/>
      <c r="AF27" s="10">
        <f t="shared" si="26"/>
        <v>6</v>
      </c>
    </row>
    <row r="28" spans="1:32" s="5" customFormat="1">
      <c r="A28" s="45" t="s">
        <v>63</v>
      </c>
      <c r="B28" s="45" t="s">
        <v>86</v>
      </c>
      <c r="C28" s="176" t="s">
        <v>46</v>
      </c>
      <c r="D28" s="177" t="s">
        <v>124</v>
      </c>
      <c r="E28" s="177" t="s">
        <v>137</v>
      </c>
      <c r="F28" s="178" t="s">
        <v>22</v>
      </c>
      <c r="G28" s="179">
        <f>RANK('Ring 2'!$Q74,'Ring 2'!$Q$74:$Q$81,0)</f>
        <v>1</v>
      </c>
      <c r="H28" s="180" t="s">
        <v>32</v>
      </c>
      <c r="I28" s="179">
        <f>RANK('Ring 2'!$Q$120,'Ring 2'!$Q$114:$Q$120,0)</f>
        <v>5</v>
      </c>
      <c r="J28" s="180" t="s">
        <v>29</v>
      </c>
      <c r="K28" s="179">
        <f>RANK('Ring 2'!$Q$148,'Ring 2'!$Q$145:$Q$148,0)</f>
        <v>3</v>
      </c>
      <c r="L28" s="178" t="s">
        <v>138</v>
      </c>
      <c r="M28" s="179">
        <f>RANK('Ring 2'!$Q$184,'Ring 2'!$Q$184:$Q$186,0)</f>
        <v>1</v>
      </c>
      <c r="N28" s="178"/>
      <c r="O28" s="179"/>
      <c r="P28" s="178"/>
      <c r="Q28" s="179"/>
      <c r="R28" s="178"/>
      <c r="S28" s="179"/>
      <c r="T28" s="178"/>
      <c r="U28" s="179"/>
      <c r="V28" s="9"/>
      <c r="W28" s="10">
        <f t="shared" si="18"/>
        <v>3</v>
      </c>
      <c r="X28" s="10">
        <f t="shared" si="19"/>
        <v>0</v>
      </c>
      <c r="Y28" s="10">
        <f t="shared" si="20"/>
        <v>1</v>
      </c>
      <c r="Z28" s="10">
        <f t="shared" si="21"/>
        <v>3</v>
      </c>
      <c r="AA28" s="10">
        <f t="shared" si="22"/>
        <v>0</v>
      </c>
      <c r="AB28" s="10">
        <f t="shared" si="23"/>
        <v>0</v>
      </c>
      <c r="AC28" s="10">
        <f t="shared" si="24"/>
        <v>0</v>
      </c>
      <c r="AD28" s="10">
        <f t="shared" si="25"/>
        <v>0</v>
      </c>
      <c r="AE28" s="10"/>
      <c r="AF28" s="10">
        <f t="shared" si="26"/>
        <v>6</v>
      </c>
    </row>
    <row r="29" spans="1:32" s="5" customFormat="1">
      <c r="A29" s="18"/>
      <c r="B29" s="18"/>
      <c r="C29" s="22"/>
      <c r="D29" s="1"/>
      <c r="E29" s="1"/>
      <c r="F29" s="25"/>
      <c r="G29" s="29"/>
      <c r="H29" s="25"/>
      <c r="I29" s="29"/>
      <c r="J29" s="25"/>
      <c r="K29" s="29"/>
      <c r="L29" s="25"/>
      <c r="M29" s="29"/>
      <c r="N29" s="25"/>
      <c r="O29" s="29"/>
      <c r="P29" s="25"/>
      <c r="Q29" s="29"/>
      <c r="R29" s="25"/>
      <c r="S29" s="29"/>
      <c r="T29" s="25"/>
      <c r="U29" s="29"/>
      <c r="V29" s="7"/>
      <c r="W29" s="7"/>
      <c r="X29" s="7"/>
      <c r="Y29" s="7"/>
      <c r="Z29" s="7"/>
      <c r="AA29" s="7"/>
      <c r="AB29" s="7"/>
      <c r="AC29" s="7"/>
      <c r="AD29" s="7"/>
      <c r="AE29" s="7"/>
      <c r="AF29" s="7"/>
    </row>
    <row r="30" spans="1:32" ht="18">
      <c r="A30" s="101" t="s">
        <v>298</v>
      </c>
    </row>
    <row r="31" spans="1:32" s="6" customFormat="1">
      <c r="A31" s="12" t="s">
        <v>2</v>
      </c>
      <c r="B31" s="12" t="s">
        <v>3</v>
      </c>
      <c r="C31" s="12" t="s">
        <v>5</v>
      </c>
      <c r="D31" s="12" t="s">
        <v>6</v>
      </c>
      <c r="E31" s="12" t="s">
        <v>7</v>
      </c>
      <c r="F31" s="13" t="s">
        <v>140</v>
      </c>
      <c r="G31" s="28" t="s">
        <v>129</v>
      </c>
      <c r="H31" s="13" t="s">
        <v>141</v>
      </c>
      <c r="I31" s="28" t="s">
        <v>129</v>
      </c>
      <c r="J31" s="13" t="s">
        <v>142</v>
      </c>
      <c r="K31" s="28" t="s">
        <v>129</v>
      </c>
      <c r="L31" s="13" t="s">
        <v>143</v>
      </c>
      <c r="M31" s="28" t="s">
        <v>129</v>
      </c>
      <c r="N31" s="13" t="s">
        <v>146</v>
      </c>
      <c r="O31" s="28" t="s">
        <v>129</v>
      </c>
      <c r="P31" s="13" t="s">
        <v>147</v>
      </c>
      <c r="Q31" s="28" t="s">
        <v>129</v>
      </c>
      <c r="R31" s="13" t="s">
        <v>148</v>
      </c>
      <c r="S31" s="28" t="s">
        <v>129</v>
      </c>
      <c r="T31" s="13" t="s">
        <v>339</v>
      </c>
      <c r="U31" s="28" t="s">
        <v>129</v>
      </c>
      <c r="V31" s="13"/>
      <c r="W31" s="170" t="s">
        <v>149</v>
      </c>
      <c r="X31" s="170" t="s">
        <v>150</v>
      </c>
      <c r="Y31" s="170" t="s">
        <v>151</v>
      </c>
      <c r="Z31" s="170" t="s">
        <v>152</v>
      </c>
      <c r="AA31" s="170" t="s">
        <v>153</v>
      </c>
      <c r="AB31" s="170" t="s">
        <v>154</v>
      </c>
      <c r="AC31" s="170" t="s">
        <v>155</v>
      </c>
      <c r="AD31" s="170" t="s">
        <v>550</v>
      </c>
      <c r="AE31" s="13"/>
      <c r="AF31" s="13" t="s">
        <v>11</v>
      </c>
    </row>
    <row r="32" spans="1:32" s="5" customFormat="1">
      <c r="A32" s="45" t="s">
        <v>68</v>
      </c>
      <c r="B32" s="45" t="s">
        <v>69</v>
      </c>
      <c r="C32" s="176" t="s">
        <v>46</v>
      </c>
      <c r="D32" s="177" t="s">
        <v>125</v>
      </c>
      <c r="E32" s="177" t="s">
        <v>136</v>
      </c>
      <c r="F32" s="178" t="s">
        <v>22</v>
      </c>
      <c r="G32" s="179">
        <f>RANK('Ring 2'!$Q42,'Ring 2'!$Q$20:$Q$44,0)</f>
        <v>10</v>
      </c>
      <c r="H32" s="180" t="s">
        <v>29</v>
      </c>
      <c r="I32" s="179">
        <f>RANK('Ring 3'!Q172,'Ring 3'!Q169:Q176,0)</f>
        <v>3</v>
      </c>
      <c r="J32" s="180" t="s">
        <v>195</v>
      </c>
      <c r="K32" s="179">
        <f>RANK('Ring 1'!Q122,'Ring 1'!Q122:Q126,0)</f>
        <v>1</v>
      </c>
      <c r="L32" s="178"/>
      <c r="M32" s="179"/>
      <c r="N32" s="178"/>
      <c r="O32" s="179"/>
      <c r="P32" s="178"/>
      <c r="Q32" s="179"/>
      <c r="R32" s="178"/>
      <c r="S32" s="179"/>
      <c r="T32" s="178"/>
      <c r="U32" s="179"/>
      <c r="V32" s="9"/>
      <c r="W32" s="10">
        <f t="shared" ref="W32:W36" si="27">IF(G32=0,0,IF((4-G32)&lt;0,0,4-G32))</f>
        <v>0</v>
      </c>
      <c r="X32" s="10">
        <f t="shared" ref="X32:X36" si="28">IF(I32=0,0,IF((4-I32)&lt;0,0,4-I32))</f>
        <v>1</v>
      </c>
      <c r="Y32" s="10">
        <f t="shared" ref="Y32:Y36" si="29">IF(K32=0,0,IF((4-K32)&lt;0,0,4-K32))</f>
        <v>3</v>
      </c>
      <c r="Z32" s="10">
        <f t="shared" ref="Z32:Z37" si="30">IF(M32=0,0,IF((4-M32)&lt;0,0,4-M32))</f>
        <v>0</v>
      </c>
      <c r="AA32" s="10">
        <f t="shared" ref="AA32:AA37" si="31">IF(O32=0,0,IF((4-O32)&lt;0,0,4-O32))</f>
        <v>0</v>
      </c>
      <c r="AB32" s="10">
        <f t="shared" ref="AB32:AB37" si="32">IF(Q32=0,0,IF((4-Q32)&lt;0,0,4-Q32))</f>
        <v>0</v>
      </c>
      <c r="AC32" s="10">
        <f t="shared" ref="AC32:AC37" si="33">IF(S32=0,0,IF((4-S32)&lt;0,0,4-S32))</f>
        <v>0</v>
      </c>
      <c r="AD32" s="10">
        <f t="shared" ref="AD32:AD37" si="34">IF(U32=0,0,IF((4-U32)&lt;0,0,4-U32))</f>
        <v>0</v>
      </c>
      <c r="AE32" s="10"/>
      <c r="AF32" s="10">
        <f t="shared" ref="AF32:AF37" si="35">LARGE(W32:AD32,1)+LARGE(W32:AD32,2)</f>
        <v>4</v>
      </c>
    </row>
    <row r="33" spans="1:32" s="5" customFormat="1">
      <c r="A33" s="45" t="s">
        <v>60</v>
      </c>
      <c r="B33" s="45" t="s">
        <v>299</v>
      </c>
      <c r="C33" s="176" t="s">
        <v>46</v>
      </c>
      <c r="D33" s="177" t="s">
        <v>125</v>
      </c>
      <c r="E33" s="177" t="s">
        <v>137</v>
      </c>
      <c r="F33" s="178" t="s">
        <v>29</v>
      </c>
      <c r="G33" s="179">
        <f>RANK('Ring 2'!$Q$132,'Ring 2'!$Q$125:$Q$140,0)</f>
        <v>4</v>
      </c>
      <c r="H33" s="180" t="s">
        <v>138</v>
      </c>
      <c r="I33" s="179">
        <f>RANK('Ring 2'!$Q$177,'Ring 2'!$Q$171:$Q$179,0)</f>
        <v>4</v>
      </c>
      <c r="J33" s="180"/>
      <c r="K33" s="179"/>
      <c r="L33" s="178"/>
      <c r="M33" s="179"/>
      <c r="N33" s="178"/>
      <c r="O33" s="179"/>
      <c r="P33" s="178"/>
      <c r="Q33" s="179"/>
      <c r="R33" s="178"/>
      <c r="S33" s="179"/>
      <c r="T33" s="178"/>
      <c r="U33" s="179"/>
      <c r="V33" s="9"/>
      <c r="W33" s="10">
        <f t="shared" si="27"/>
        <v>0</v>
      </c>
      <c r="X33" s="10">
        <f t="shared" si="28"/>
        <v>0</v>
      </c>
      <c r="Y33" s="10">
        <f t="shared" si="29"/>
        <v>0</v>
      </c>
      <c r="Z33" s="10">
        <f t="shared" si="30"/>
        <v>0</v>
      </c>
      <c r="AA33" s="10">
        <f t="shared" si="31"/>
        <v>0</v>
      </c>
      <c r="AB33" s="10">
        <f t="shared" si="32"/>
        <v>0</v>
      </c>
      <c r="AC33" s="10">
        <f t="shared" si="33"/>
        <v>0</v>
      </c>
      <c r="AD33" s="10">
        <f t="shared" si="34"/>
        <v>0</v>
      </c>
      <c r="AE33" s="10"/>
      <c r="AF33" s="10">
        <f t="shared" si="35"/>
        <v>0</v>
      </c>
    </row>
    <row r="34" spans="1:32" s="5" customFormat="1">
      <c r="A34" s="45" t="s">
        <v>266</v>
      </c>
      <c r="B34" s="45" t="s">
        <v>176</v>
      </c>
      <c r="C34" s="176" t="s">
        <v>46</v>
      </c>
      <c r="D34" s="177" t="s">
        <v>125</v>
      </c>
      <c r="E34" s="177" t="s">
        <v>136</v>
      </c>
      <c r="F34" s="178" t="s">
        <v>22</v>
      </c>
      <c r="G34" s="179">
        <f>RANK('Ring 2'!$Q27,'Ring 2'!$Q$20:$Q$44,0)</f>
        <v>4</v>
      </c>
      <c r="H34" s="180" t="s">
        <v>32</v>
      </c>
      <c r="I34" s="179">
        <f>RANK('Ring 3'!$Q$154,'Ring 3'!$Q$154:$Q$157,0)</f>
        <v>1</v>
      </c>
      <c r="J34" s="180" t="s">
        <v>194</v>
      </c>
      <c r="K34" s="179">
        <f>RANK('Ring 3'!Q229,'Ring 3'!Q229:Q230,0)</f>
        <v>1</v>
      </c>
      <c r="L34" s="178"/>
      <c r="M34" s="179"/>
      <c r="N34" s="178"/>
      <c r="O34" s="179"/>
      <c r="P34" s="178"/>
      <c r="Q34" s="179"/>
      <c r="R34" s="178"/>
      <c r="S34" s="179"/>
      <c r="T34" s="178"/>
      <c r="U34" s="179"/>
      <c r="V34" s="9"/>
      <c r="W34" s="10">
        <f t="shared" si="27"/>
        <v>0</v>
      </c>
      <c r="X34" s="10">
        <f t="shared" si="28"/>
        <v>3</v>
      </c>
      <c r="Y34" s="10">
        <f t="shared" si="29"/>
        <v>3</v>
      </c>
      <c r="Z34" s="10">
        <f t="shared" si="30"/>
        <v>0</v>
      </c>
      <c r="AA34" s="10">
        <f t="shared" si="31"/>
        <v>0</v>
      </c>
      <c r="AB34" s="10">
        <f t="shared" si="32"/>
        <v>0</v>
      </c>
      <c r="AC34" s="10">
        <f t="shared" si="33"/>
        <v>0</v>
      </c>
      <c r="AD34" s="10">
        <f t="shared" si="34"/>
        <v>0</v>
      </c>
      <c r="AE34" s="10"/>
      <c r="AF34" s="10">
        <f t="shared" si="35"/>
        <v>6</v>
      </c>
    </row>
    <row r="35" spans="1:32" s="5" customFormat="1">
      <c r="A35" s="45" t="s">
        <v>191</v>
      </c>
      <c r="B35" s="45" t="s">
        <v>192</v>
      </c>
      <c r="C35" s="176" t="s">
        <v>46</v>
      </c>
      <c r="D35" s="177" t="s">
        <v>125</v>
      </c>
      <c r="E35" s="177" t="s">
        <v>137</v>
      </c>
      <c r="F35" s="178" t="s">
        <v>202</v>
      </c>
      <c r="G35" s="179">
        <f>RANK('Ring 2'!$Q$235,'Ring 2'!$Q$235:$Q$235,0)</f>
        <v>1</v>
      </c>
      <c r="H35" s="180" t="s">
        <v>139</v>
      </c>
      <c r="I35" s="179">
        <f>RANK('Ring 2'!$Q204,'Ring 2'!$Q$204:$Q$206,0)</f>
        <v>1</v>
      </c>
      <c r="J35" s="180"/>
      <c r="K35" s="179"/>
      <c r="L35" s="178"/>
      <c r="M35" s="179"/>
      <c r="N35" s="178"/>
      <c r="O35" s="179"/>
      <c r="P35" s="178"/>
      <c r="Q35" s="179"/>
      <c r="R35" s="178"/>
      <c r="S35" s="179"/>
      <c r="T35" s="178"/>
      <c r="U35" s="179"/>
      <c r="V35" s="9"/>
      <c r="W35" s="10">
        <f t="shared" si="27"/>
        <v>3</v>
      </c>
      <c r="X35" s="10">
        <f t="shared" si="28"/>
        <v>3</v>
      </c>
      <c r="Y35" s="10">
        <f t="shared" si="29"/>
        <v>0</v>
      </c>
      <c r="Z35" s="10">
        <f t="shared" si="30"/>
        <v>0</v>
      </c>
      <c r="AA35" s="10">
        <f t="shared" si="31"/>
        <v>0</v>
      </c>
      <c r="AB35" s="10">
        <f t="shared" si="32"/>
        <v>0</v>
      </c>
      <c r="AC35" s="10">
        <f t="shared" si="33"/>
        <v>0</v>
      </c>
      <c r="AD35" s="10">
        <f t="shared" si="34"/>
        <v>0</v>
      </c>
      <c r="AE35" s="10"/>
      <c r="AF35" s="10">
        <f t="shared" si="35"/>
        <v>6</v>
      </c>
    </row>
    <row r="36" spans="1:32" s="5" customFormat="1">
      <c r="A36" s="45" t="s">
        <v>65</v>
      </c>
      <c r="B36" s="45" t="s">
        <v>27</v>
      </c>
      <c r="C36" s="176" t="s">
        <v>46</v>
      </c>
      <c r="D36" s="177" t="s">
        <v>125</v>
      </c>
      <c r="E36" s="177" t="s">
        <v>137</v>
      </c>
      <c r="F36" s="178" t="s">
        <v>203</v>
      </c>
      <c r="G36" s="179">
        <f>RANK(Nandu!$R$23,Nandu!$R$14:$R$26,0)</f>
        <v>4</v>
      </c>
      <c r="H36" s="180" t="s">
        <v>43</v>
      </c>
      <c r="I36" s="179">
        <f>RANK('Ring 2'!$Q$156,'Ring 2'!$Q$153:$Q$160,0)</f>
        <v>3</v>
      </c>
      <c r="J36" s="180"/>
      <c r="K36" s="179"/>
      <c r="L36" s="178"/>
      <c r="M36" s="179"/>
      <c r="N36" s="178"/>
      <c r="O36" s="179"/>
      <c r="P36" s="178"/>
      <c r="Q36" s="179"/>
      <c r="R36" s="178"/>
      <c r="S36" s="179"/>
      <c r="T36" s="178"/>
      <c r="U36" s="179"/>
      <c r="V36" s="9"/>
      <c r="W36" s="10">
        <f t="shared" si="27"/>
        <v>0</v>
      </c>
      <c r="X36" s="10">
        <f t="shared" si="28"/>
        <v>1</v>
      </c>
      <c r="Y36" s="10">
        <f t="shared" si="29"/>
        <v>0</v>
      </c>
      <c r="Z36" s="10">
        <f t="shared" si="30"/>
        <v>0</v>
      </c>
      <c r="AA36" s="10">
        <f t="shared" si="31"/>
        <v>0</v>
      </c>
      <c r="AB36" s="10">
        <f t="shared" si="32"/>
        <v>0</v>
      </c>
      <c r="AC36" s="10">
        <f t="shared" si="33"/>
        <v>0</v>
      </c>
      <c r="AD36" s="10">
        <f t="shared" si="34"/>
        <v>0</v>
      </c>
      <c r="AE36" s="10"/>
      <c r="AF36" s="10">
        <f t="shared" si="35"/>
        <v>1</v>
      </c>
    </row>
    <row r="37" spans="1:32" s="5" customFormat="1">
      <c r="A37" s="45" t="s">
        <v>300</v>
      </c>
      <c r="B37" s="45" t="s">
        <v>301</v>
      </c>
      <c r="C37" s="176" t="s">
        <v>46</v>
      </c>
      <c r="D37" s="177" t="s">
        <v>125</v>
      </c>
      <c r="E37" s="177" t="s">
        <v>137</v>
      </c>
      <c r="F37" s="178" t="s">
        <v>22</v>
      </c>
      <c r="G37" s="179" t="s">
        <v>291</v>
      </c>
      <c r="H37" s="180" t="s">
        <v>29</v>
      </c>
      <c r="I37" s="179" t="s">
        <v>291</v>
      </c>
      <c r="J37" s="180" t="s">
        <v>138</v>
      </c>
      <c r="K37" s="179" t="s">
        <v>291</v>
      </c>
      <c r="L37" s="178"/>
      <c r="M37" s="179"/>
      <c r="N37" s="178"/>
      <c r="O37" s="179"/>
      <c r="P37" s="178"/>
      <c r="Q37" s="179"/>
      <c r="R37" s="178"/>
      <c r="S37" s="179"/>
      <c r="T37" s="178"/>
      <c r="U37" s="179"/>
      <c r="V37" s="9"/>
      <c r="W37" s="10">
        <v>0</v>
      </c>
      <c r="X37" s="10">
        <v>0</v>
      </c>
      <c r="Y37" s="10">
        <v>0</v>
      </c>
      <c r="Z37" s="10">
        <f t="shared" si="30"/>
        <v>0</v>
      </c>
      <c r="AA37" s="10">
        <f t="shared" si="31"/>
        <v>0</v>
      </c>
      <c r="AB37" s="10">
        <f t="shared" si="32"/>
        <v>0</v>
      </c>
      <c r="AC37" s="10">
        <f t="shared" si="33"/>
        <v>0</v>
      </c>
      <c r="AD37" s="10">
        <f t="shared" si="34"/>
        <v>0</v>
      </c>
      <c r="AE37" s="10"/>
      <c r="AF37" s="10">
        <f t="shared" si="35"/>
        <v>0</v>
      </c>
    </row>
    <row r="38" spans="1:32" s="5" customFormat="1">
      <c r="A38" s="18"/>
      <c r="B38" s="18"/>
      <c r="C38" s="22"/>
      <c r="D38" s="1"/>
      <c r="E38" s="1"/>
      <c r="F38" s="25"/>
      <c r="G38" s="29"/>
      <c r="H38" s="25"/>
      <c r="I38" s="29"/>
      <c r="J38" s="25"/>
      <c r="K38" s="29"/>
      <c r="L38" s="25"/>
      <c r="M38" s="29"/>
      <c r="N38" s="25"/>
      <c r="O38" s="29"/>
      <c r="P38" s="25"/>
      <c r="Q38" s="29"/>
      <c r="R38" s="25"/>
      <c r="S38" s="29"/>
      <c r="T38" s="25"/>
      <c r="U38" s="29"/>
      <c r="V38" s="7"/>
      <c r="W38" s="7"/>
      <c r="X38" s="7"/>
      <c r="Y38" s="7"/>
      <c r="Z38" s="7"/>
      <c r="AA38" s="7"/>
      <c r="AB38" s="7"/>
      <c r="AC38" s="7"/>
      <c r="AD38" s="7"/>
      <c r="AE38" s="7"/>
      <c r="AF38" s="7"/>
    </row>
    <row r="39" spans="1:32" s="5" customFormat="1" ht="18">
      <c r="A39" s="101" t="s">
        <v>302</v>
      </c>
      <c r="B39" s="18"/>
      <c r="C39" s="22"/>
      <c r="D39" s="1"/>
      <c r="E39" s="1"/>
      <c r="F39" s="25"/>
      <c r="G39" s="29"/>
      <c r="H39" s="25"/>
      <c r="I39" s="29"/>
      <c r="J39" s="25"/>
      <c r="K39" s="29"/>
      <c r="L39" s="25"/>
      <c r="M39" s="29"/>
      <c r="N39" s="25"/>
      <c r="O39" s="29"/>
      <c r="P39" s="25"/>
      <c r="Q39" s="29"/>
      <c r="R39" s="25"/>
      <c r="S39" s="29"/>
      <c r="T39" s="25"/>
      <c r="U39" s="29"/>
      <c r="V39" s="7"/>
      <c r="W39" s="7"/>
      <c r="X39" s="7"/>
      <c r="Y39" s="7"/>
      <c r="Z39" s="7"/>
      <c r="AA39" s="7"/>
      <c r="AB39" s="7"/>
      <c r="AC39" s="7"/>
      <c r="AD39" s="7"/>
      <c r="AE39" s="7"/>
      <c r="AF39" s="7"/>
    </row>
    <row r="40" spans="1:32" s="6" customFormat="1">
      <c r="A40" s="12" t="s">
        <v>2</v>
      </c>
      <c r="B40" s="12" t="s">
        <v>3</v>
      </c>
      <c r="C40" s="12" t="s">
        <v>5</v>
      </c>
      <c r="D40" s="12" t="s">
        <v>6</v>
      </c>
      <c r="E40" s="12" t="s">
        <v>7</v>
      </c>
      <c r="F40" s="13" t="s">
        <v>140</v>
      </c>
      <c r="G40" s="28" t="s">
        <v>129</v>
      </c>
      <c r="H40" s="13" t="s">
        <v>141</v>
      </c>
      <c r="I40" s="28" t="s">
        <v>129</v>
      </c>
      <c r="J40" s="13" t="s">
        <v>142</v>
      </c>
      <c r="K40" s="28" t="s">
        <v>129</v>
      </c>
      <c r="L40" s="13" t="s">
        <v>143</v>
      </c>
      <c r="M40" s="28" t="s">
        <v>129</v>
      </c>
      <c r="N40" s="13" t="s">
        <v>146</v>
      </c>
      <c r="O40" s="28" t="s">
        <v>129</v>
      </c>
      <c r="P40" s="13" t="s">
        <v>147</v>
      </c>
      <c r="Q40" s="28" t="s">
        <v>129</v>
      </c>
      <c r="R40" s="13" t="s">
        <v>148</v>
      </c>
      <c r="S40" s="28" t="s">
        <v>129</v>
      </c>
      <c r="T40" s="13" t="s">
        <v>339</v>
      </c>
      <c r="U40" s="28" t="s">
        <v>129</v>
      </c>
      <c r="V40" s="13"/>
      <c r="W40" s="170" t="s">
        <v>149</v>
      </c>
      <c r="X40" s="170" t="s">
        <v>150</v>
      </c>
      <c r="Y40" s="170" t="s">
        <v>151</v>
      </c>
      <c r="Z40" s="170" t="s">
        <v>152</v>
      </c>
      <c r="AA40" s="170" t="s">
        <v>153</v>
      </c>
      <c r="AB40" s="170" t="s">
        <v>154</v>
      </c>
      <c r="AC40" s="170" t="s">
        <v>155</v>
      </c>
      <c r="AD40" s="170" t="s">
        <v>550</v>
      </c>
      <c r="AE40" s="13"/>
      <c r="AF40" s="13" t="s">
        <v>11</v>
      </c>
    </row>
    <row r="41" spans="1:32" s="5" customFormat="1">
      <c r="A41" s="45" t="s">
        <v>303</v>
      </c>
      <c r="B41" s="45" t="s">
        <v>61</v>
      </c>
      <c r="C41" s="176" t="s">
        <v>46</v>
      </c>
      <c r="D41" s="177" t="s">
        <v>126</v>
      </c>
      <c r="E41" s="177" t="s">
        <v>136</v>
      </c>
      <c r="F41" s="178" t="s">
        <v>62</v>
      </c>
      <c r="G41" s="179">
        <f>RANK('Ring 3'!$Q$39,'Ring 3'!$Q$30:$Q$41,0)</f>
        <v>5</v>
      </c>
      <c r="H41" s="180" t="s">
        <v>604</v>
      </c>
      <c r="I41" s="179">
        <f>RANK('Ring 3'!Q207,'Ring 3'!Q206:Q207,0)</f>
        <v>1</v>
      </c>
      <c r="J41" s="180" t="s">
        <v>202</v>
      </c>
      <c r="K41" s="179">
        <f>RANK('Ring 3'!$Q$248,'Ring 3'!$Q$247:$Q$248,0)</f>
        <v>2</v>
      </c>
      <c r="L41" s="178"/>
      <c r="M41" s="179"/>
      <c r="N41" s="178"/>
      <c r="O41" s="179"/>
      <c r="P41" s="178"/>
      <c r="Q41" s="179"/>
      <c r="R41" s="178"/>
      <c r="S41" s="179"/>
      <c r="T41" s="178"/>
      <c r="U41" s="179"/>
      <c r="V41" s="9"/>
      <c r="W41" s="10">
        <f t="shared" ref="W41:W46" si="36">IF(G41=0,0,IF((4-G41)&lt;0,0,4-G41))</f>
        <v>0</v>
      </c>
      <c r="X41" s="10">
        <f t="shared" ref="X41:X46" si="37">IF(I41=0,0,IF((4-I41)&lt;0,0,4-I41))</f>
        <v>3</v>
      </c>
      <c r="Y41" s="10">
        <f t="shared" ref="Y41:Y46" si="38">IF(K41=0,0,IF((4-K41)&lt;0,0,4-K41))</f>
        <v>2</v>
      </c>
      <c r="Z41" s="10">
        <f t="shared" ref="Z41:Z46" si="39">IF(M41=0,0,IF((4-M41)&lt;0,0,4-M41))</f>
        <v>0</v>
      </c>
      <c r="AA41" s="10">
        <f t="shared" ref="AA41:AA46" si="40">IF(O41=0,0,IF((4-O41)&lt;0,0,4-O41))</f>
        <v>0</v>
      </c>
      <c r="AB41" s="10">
        <f t="shared" ref="AB41:AB46" si="41">IF(Q41=0,0,IF((4-Q41)&lt;0,0,4-Q41))</f>
        <v>0</v>
      </c>
      <c r="AC41" s="10">
        <f t="shared" ref="AC41:AC46" si="42">IF(S41=0,0,IF((4-S41)&lt;0,0,4-S41))</f>
        <v>0</v>
      </c>
      <c r="AD41" s="10">
        <f t="shared" ref="AD41:AD46" si="43">IF(U41=0,0,IF((4-U41)&lt;0,0,4-U41))</f>
        <v>0</v>
      </c>
      <c r="AE41" s="10"/>
      <c r="AF41" s="10">
        <f t="shared" ref="AF41:AF46" si="44">LARGE(W41:AD41,1)+LARGE(W41:AD41,2)</f>
        <v>5</v>
      </c>
    </row>
    <row r="42" spans="1:32" s="5" customFormat="1">
      <c r="A42" s="45" t="s">
        <v>304</v>
      </c>
      <c r="B42" s="45" t="s">
        <v>45</v>
      </c>
      <c r="C42" s="176" t="s">
        <v>46</v>
      </c>
      <c r="D42" s="177" t="s">
        <v>126</v>
      </c>
      <c r="E42" s="177" t="s">
        <v>137</v>
      </c>
      <c r="F42" s="178" t="s">
        <v>22</v>
      </c>
      <c r="G42" s="179">
        <f>RANK('Ring 2'!$Q76,'Ring 2'!$Q$74:$Q$81,0)</f>
        <v>3</v>
      </c>
      <c r="H42" s="180" t="s">
        <v>32</v>
      </c>
      <c r="I42" s="179">
        <f>RANK('Ring 2'!$Q$117,'Ring 2'!$Q$114:$Q$120,0)</f>
        <v>3</v>
      </c>
      <c r="J42" s="180" t="s">
        <v>202</v>
      </c>
      <c r="K42" s="179">
        <f>RANK('Ring 2'!$Q$234,'Ring 2'!$Q$234:$Q$235,0)</f>
        <v>1</v>
      </c>
      <c r="L42" s="178" t="s">
        <v>337</v>
      </c>
      <c r="M42" s="179">
        <f>RANK('Ring 3'!Q71,'Ring 3'!Q69:Q71,0)</f>
        <v>1</v>
      </c>
      <c r="N42" s="178"/>
      <c r="O42" s="179"/>
      <c r="P42" s="178"/>
      <c r="Q42" s="179"/>
      <c r="R42" s="178"/>
      <c r="S42" s="179"/>
      <c r="T42" s="178"/>
      <c r="U42" s="179"/>
      <c r="V42" s="9"/>
      <c r="W42" s="10">
        <f t="shared" si="36"/>
        <v>1</v>
      </c>
      <c r="X42" s="10">
        <f t="shared" si="37"/>
        <v>1</v>
      </c>
      <c r="Y42" s="10">
        <f t="shared" si="38"/>
        <v>3</v>
      </c>
      <c r="Z42" s="10">
        <f t="shared" si="39"/>
        <v>3</v>
      </c>
      <c r="AA42" s="10">
        <f t="shared" si="40"/>
        <v>0</v>
      </c>
      <c r="AB42" s="10">
        <f t="shared" si="41"/>
        <v>0</v>
      </c>
      <c r="AC42" s="10">
        <f t="shared" si="42"/>
        <v>0</v>
      </c>
      <c r="AD42" s="10">
        <f t="shared" si="43"/>
        <v>0</v>
      </c>
      <c r="AE42" s="10"/>
      <c r="AF42" s="10">
        <f t="shared" si="44"/>
        <v>6</v>
      </c>
    </row>
    <row r="43" spans="1:32" s="5" customFormat="1">
      <c r="A43" s="45" t="s">
        <v>235</v>
      </c>
      <c r="B43" s="45" t="s">
        <v>35</v>
      </c>
      <c r="C43" s="176" t="s">
        <v>46</v>
      </c>
      <c r="D43" s="177" t="s">
        <v>126</v>
      </c>
      <c r="E43" s="177" t="s">
        <v>209</v>
      </c>
      <c r="F43" s="178" t="s">
        <v>22</v>
      </c>
      <c r="G43" s="179">
        <f>RANK('Ring 1'!$Q$8,'Ring 1'!$Q$5:$Q$26,0)</f>
        <v>1</v>
      </c>
      <c r="H43" s="180" t="s">
        <v>32</v>
      </c>
      <c r="I43" s="179">
        <f>RANK('Ring 1'!Q57,'Ring 1'!Q57:Q59,0)</f>
        <v>1</v>
      </c>
      <c r="J43" s="180" t="s">
        <v>195</v>
      </c>
      <c r="K43" s="179">
        <f>RANK('Ring 1'!Q104,'Ring 1'!Q102:Q104,0)</f>
        <v>1</v>
      </c>
      <c r="L43" s="178"/>
      <c r="M43" s="179"/>
      <c r="N43" s="178"/>
      <c r="O43" s="179"/>
      <c r="P43" s="178"/>
      <c r="Q43" s="179"/>
      <c r="R43" s="178"/>
      <c r="S43" s="179"/>
      <c r="T43" s="178"/>
      <c r="U43" s="179"/>
      <c r="V43" s="9"/>
      <c r="W43" s="10">
        <f t="shared" si="36"/>
        <v>3</v>
      </c>
      <c r="X43" s="10">
        <f t="shared" si="37"/>
        <v>3</v>
      </c>
      <c r="Y43" s="10">
        <f t="shared" si="38"/>
        <v>3</v>
      </c>
      <c r="Z43" s="10">
        <f t="shared" si="39"/>
        <v>0</v>
      </c>
      <c r="AA43" s="10">
        <f t="shared" si="40"/>
        <v>0</v>
      </c>
      <c r="AB43" s="10">
        <f t="shared" si="41"/>
        <v>0</v>
      </c>
      <c r="AC43" s="10">
        <f t="shared" si="42"/>
        <v>0</v>
      </c>
      <c r="AD43" s="10">
        <f t="shared" si="43"/>
        <v>0</v>
      </c>
      <c r="AE43" s="10"/>
      <c r="AF43" s="10">
        <f t="shared" si="44"/>
        <v>6</v>
      </c>
    </row>
    <row r="44" spans="1:32" s="5" customFormat="1">
      <c r="A44" s="45" t="s">
        <v>305</v>
      </c>
      <c r="B44" s="45" t="s">
        <v>36</v>
      </c>
      <c r="C44" s="176" t="s">
        <v>46</v>
      </c>
      <c r="D44" s="177" t="s">
        <v>126</v>
      </c>
      <c r="E44" s="177" t="s">
        <v>136</v>
      </c>
      <c r="F44" s="178" t="s">
        <v>22</v>
      </c>
      <c r="G44" s="179">
        <f>RANK('Ring 2'!Q36,'Ring 2'!$Q$20:$Q$44,0)</f>
        <v>6</v>
      </c>
      <c r="H44" s="180" t="s">
        <v>29</v>
      </c>
      <c r="I44" s="179">
        <f>RANK('Ring 3'!$Q$170,'Ring 3'!$Q$169:$Q$175,0)</f>
        <v>2</v>
      </c>
      <c r="J44" s="180"/>
      <c r="K44" s="179"/>
      <c r="L44" s="178"/>
      <c r="M44" s="179"/>
      <c r="N44" s="178"/>
      <c r="O44" s="179"/>
      <c r="P44" s="178"/>
      <c r="Q44" s="179"/>
      <c r="R44" s="178"/>
      <c r="S44" s="179"/>
      <c r="T44" s="178"/>
      <c r="U44" s="179"/>
      <c r="V44" s="9"/>
      <c r="W44" s="10">
        <f t="shared" si="36"/>
        <v>0</v>
      </c>
      <c r="X44" s="10">
        <f t="shared" si="37"/>
        <v>2</v>
      </c>
      <c r="Y44" s="10">
        <f t="shared" si="38"/>
        <v>0</v>
      </c>
      <c r="Z44" s="10">
        <f t="shared" si="39"/>
        <v>0</v>
      </c>
      <c r="AA44" s="10">
        <f t="shared" si="40"/>
        <v>0</v>
      </c>
      <c r="AB44" s="10">
        <f t="shared" si="41"/>
        <v>0</v>
      </c>
      <c r="AC44" s="10">
        <f t="shared" si="42"/>
        <v>0</v>
      </c>
      <c r="AD44" s="10">
        <f t="shared" si="43"/>
        <v>0</v>
      </c>
      <c r="AE44" s="10"/>
      <c r="AF44" s="10">
        <f t="shared" si="44"/>
        <v>2</v>
      </c>
    </row>
    <row r="45" spans="1:32" s="5" customFormat="1">
      <c r="A45" s="45" t="s">
        <v>306</v>
      </c>
      <c r="B45" s="45" t="s">
        <v>73</v>
      </c>
      <c r="C45" s="176" t="s">
        <v>46</v>
      </c>
      <c r="D45" s="177" t="s">
        <v>126</v>
      </c>
      <c r="E45" s="177" t="s">
        <v>136</v>
      </c>
      <c r="F45" s="178" t="s">
        <v>194</v>
      </c>
      <c r="G45" s="179">
        <f>RANK('Ring 3'!$Q$222,'Ring 3'!$Q$222:$Q$224,0)</f>
        <v>1</v>
      </c>
      <c r="H45" s="180" t="s">
        <v>195</v>
      </c>
      <c r="I45" s="179">
        <f>RANK('Ring 1'!Q117,'Ring 1'!Q115:Q117,0)</f>
        <v>1</v>
      </c>
      <c r="J45" s="180" t="s">
        <v>202</v>
      </c>
      <c r="K45" s="179">
        <f>RANK('Ring 3'!$Q$247,'Ring 3'!$Q$247:$Q$248,0)</f>
        <v>1</v>
      </c>
      <c r="L45" s="178"/>
      <c r="M45" s="179"/>
      <c r="N45" s="178"/>
      <c r="O45" s="179"/>
      <c r="P45" s="178"/>
      <c r="Q45" s="179"/>
      <c r="R45" s="178"/>
      <c r="S45" s="179"/>
      <c r="T45" s="178"/>
      <c r="U45" s="179"/>
      <c r="V45" s="9"/>
      <c r="W45" s="10">
        <f t="shared" si="36"/>
        <v>3</v>
      </c>
      <c r="X45" s="10">
        <f t="shared" si="37"/>
        <v>3</v>
      </c>
      <c r="Y45" s="10">
        <f t="shared" si="38"/>
        <v>3</v>
      </c>
      <c r="Z45" s="10">
        <f t="shared" si="39"/>
        <v>0</v>
      </c>
      <c r="AA45" s="10">
        <f t="shared" si="40"/>
        <v>0</v>
      </c>
      <c r="AB45" s="10">
        <f t="shared" si="41"/>
        <v>0</v>
      </c>
      <c r="AC45" s="10">
        <f t="shared" si="42"/>
        <v>0</v>
      </c>
      <c r="AD45" s="10">
        <f t="shared" si="43"/>
        <v>0</v>
      </c>
      <c r="AE45" s="10"/>
      <c r="AF45" s="10">
        <f t="shared" si="44"/>
        <v>6</v>
      </c>
    </row>
    <row r="46" spans="1:32" s="5" customFormat="1">
      <c r="A46" s="45" t="s">
        <v>307</v>
      </c>
      <c r="B46" s="45" t="s">
        <v>170</v>
      </c>
      <c r="C46" s="176" t="s">
        <v>46</v>
      </c>
      <c r="D46" s="177" t="s">
        <v>126</v>
      </c>
      <c r="E46" s="177" t="s">
        <v>136</v>
      </c>
      <c r="F46" s="178" t="s">
        <v>22</v>
      </c>
      <c r="G46" s="179">
        <f>RANK('Ring 2'!Q37,'Ring 2'!$Q$20:$Q$44,0)</f>
        <v>7</v>
      </c>
      <c r="H46" s="180" t="s">
        <v>29</v>
      </c>
      <c r="I46" s="179">
        <f>RANK('Ring 3'!$Q$175,'Ring 3'!$Q$169:$Q$175,0)</f>
        <v>5</v>
      </c>
      <c r="J46" s="180"/>
      <c r="K46" s="179"/>
      <c r="L46" s="178"/>
      <c r="M46" s="179"/>
      <c r="N46" s="178"/>
      <c r="O46" s="179"/>
      <c r="P46" s="178"/>
      <c r="Q46" s="179"/>
      <c r="R46" s="178"/>
      <c r="S46" s="179"/>
      <c r="T46" s="178"/>
      <c r="U46" s="179"/>
      <c r="V46" s="9"/>
      <c r="W46" s="10">
        <f t="shared" si="36"/>
        <v>0</v>
      </c>
      <c r="X46" s="10">
        <f t="shared" si="37"/>
        <v>0</v>
      </c>
      <c r="Y46" s="10">
        <f t="shared" si="38"/>
        <v>0</v>
      </c>
      <c r="Z46" s="10">
        <f t="shared" si="39"/>
        <v>0</v>
      </c>
      <c r="AA46" s="10">
        <f t="shared" si="40"/>
        <v>0</v>
      </c>
      <c r="AB46" s="10">
        <f t="shared" si="41"/>
        <v>0</v>
      </c>
      <c r="AC46" s="10">
        <f t="shared" si="42"/>
        <v>0</v>
      </c>
      <c r="AD46" s="10">
        <f t="shared" si="43"/>
        <v>0</v>
      </c>
      <c r="AE46" s="10"/>
      <c r="AF46" s="10">
        <f t="shared" si="44"/>
        <v>0</v>
      </c>
    </row>
    <row r="48" spans="1:32" s="5" customFormat="1" ht="18">
      <c r="A48" s="101" t="s">
        <v>308</v>
      </c>
      <c r="B48" s="18"/>
      <c r="C48" s="22"/>
      <c r="D48" s="1"/>
      <c r="E48" s="1"/>
      <c r="F48" s="25"/>
      <c r="G48" s="29"/>
      <c r="H48" s="25"/>
      <c r="I48" s="29"/>
      <c r="J48" s="25"/>
      <c r="K48" s="29"/>
      <c r="L48" s="25"/>
      <c r="M48" s="29"/>
      <c r="N48" s="25"/>
      <c r="O48" s="29"/>
      <c r="P48" s="25"/>
      <c r="Q48" s="29"/>
      <c r="R48" s="25"/>
      <c r="S48" s="29"/>
      <c r="T48" s="25"/>
      <c r="U48" s="29"/>
      <c r="V48" s="7"/>
      <c r="W48" s="7"/>
      <c r="X48" s="7"/>
      <c r="Y48" s="7"/>
      <c r="Z48" s="7"/>
      <c r="AA48" s="7"/>
      <c r="AB48" s="7"/>
      <c r="AC48" s="7"/>
      <c r="AD48" s="7"/>
      <c r="AE48" s="7"/>
      <c r="AF48" s="7"/>
    </row>
    <row r="49" spans="1:32" s="6" customFormat="1">
      <c r="A49" s="12" t="s">
        <v>2</v>
      </c>
      <c r="B49" s="12" t="s">
        <v>3</v>
      </c>
      <c r="C49" s="12" t="s">
        <v>5</v>
      </c>
      <c r="D49" s="12" t="s">
        <v>6</v>
      </c>
      <c r="E49" s="12" t="s">
        <v>7</v>
      </c>
      <c r="F49" s="13" t="s">
        <v>140</v>
      </c>
      <c r="G49" s="28" t="s">
        <v>129</v>
      </c>
      <c r="H49" s="13" t="s">
        <v>141</v>
      </c>
      <c r="I49" s="28" t="s">
        <v>129</v>
      </c>
      <c r="J49" s="13" t="s">
        <v>142</v>
      </c>
      <c r="K49" s="28" t="s">
        <v>129</v>
      </c>
      <c r="L49" s="13" t="s">
        <v>143</v>
      </c>
      <c r="M49" s="28" t="s">
        <v>129</v>
      </c>
      <c r="N49" s="13" t="s">
        <v>146</v>
      </c>
      <c r="O49" s="28" t="s">
        <v>129</v>
      </c>
      <c r="P49" s="13" t="s">
        <v>147</v>
      </c>
      <c r="Q49" s="28" t="s">
        <v>129</v>
      </c>
      <c r="R49" s="13" t="s">
        <v>148</v>
      </c>
      <c r="S49" s="28" t="s">
        <v>129</v>
      </c>
      <c r="T49" s="13" t="s">
        <v>339</v>
      </c>
      <c r="U49" s="28" t="s">
        <v>129</v>
      </c>
      <c r="V49" s="13"/>
      <c r="W49" s="170" t="s">
        <v>149</v>
      </c>
      <c r="X49" s="170" t="s">
        <v>150</v>
      </c>
      <c r="Y49" s="170" t="s">
        <v>151</v>
      </c>
      <c r="Z49" s="170" t="s">
        <v>152</v>
      </c>
      <c r="AA49" s="170" t="s">
        <v>153</v>
      </c>
      <c r="AB49" s="170" t="s">
        <v>154</v>
      </c>
      <c r="AC49" s="170" t="s">
        <v>155</v>
      </c>
      <c r="AD49" s="170" t="s">
        <v>550</v>
      </c>
      <c r="AE49" s="13"/>
      <c r="AF49" s="13" t="s">
        <v>11</v>
      </c>
    </row>
    <row r="50" spans="1:32" s="5" customFormat="1">
      <c r="A50" s="45" t="s">
        <v>92</v>
      </c>
      <c r="B50" s="45" t="s">
        <v>93</v>
      </c>
      <c r="C50" s="176" t="s">
        <v>80</v>
      </c>
      <c r="D50" s="177" t="s">
        <v>124</v>
      </c>
      <c r="E50" s="177" t="s">
        <v>137</v>
      </c>
      <c r="F50" s="178" t="s">
        <v>29</v>
      </c>
      <c r="G50" s="179">
        <f>RANK('Ring 2'!$Q$131,'Ring 2'!$Q$125:$Q$140,0)</f>
        <v>3</v>
      </c>
      <c r="H50" s="180" t="s">
        <v>138</v>
      </c>
      <c r="I50" s="179">
        <f>RANK('Ring 2'!$Q$174,'Ring 2'!$Q$171:$Q$179,0)</f>
        <v>2</v>
      </c>
      <c r="J50" s="180"/>
      <c r="K50" s="179"/>
      <c r="L50" s="178"/>
      <c r="M50" s="179"/>
      <c r="N50" s="178"/>
      <c r="O50" s="179"/>
      <c r="P50" s="178"/>
      <c r="Q50" s="179"/>
      <c r="R50" s="178"/>
      <c r="S50" s="179"/>
      <c r="T50" s="178"/>
      <c r="U50" s="179"/>
      <c r="V50" s="9"/>
      <c r="W50" s="10">
        <f t="shared" ref="W50:W55" si="45">IF(G50=0,0,IF((4-G50)&lt;0,0,4-G50))</f>
        <v>1</v>
      </c>
      <c r="X50" s="10">
        <f t="shared" ref="X50:X55" si="46">IF(I50=0,0,IF((4-I50)&lt;0,0,4-I50))</f>
        <v>2</v>
      </c>
      <c r="Y50" s="10">
        <f t="shared" ref="Y50:Y55" si="47">IF(K50=0,0,IF((4-K50)&lt;0,0,4-K50))</f>
        <v>0</v>
      </c>
      <c r="Z50" s="10">
        <f t="shared" ref="Z50:Z55" si="48">IF(M50=0,0,IF((4-M50)&lt;0,0,4-M50))</f>
        <v>0</v>
      </c>
      <c r="AA50" s="10">
        <f t="shared" ref="AA50:AA55" si="49">IF(O50=0,0,IF((4-O50)&lt;0,0,4-O50))</f>
        <v>0</v>
      </c>
      <c r="AB50" s="10">
        <f t="shared" ref="AB50:AB55" si="50">IF(Q50=0,0,IF((4-Q50)&lt;0,0,4-Q50))</f>
        <v>0</v>
      </c>
      <c r="AC50" s="10">
        <f t="shared" ref="AC50:AC55" si="51">IF(S50=0,0,IF((4-S50)&lt;0,0,4-S50))</f>
        <v>0</v>
      </c>
      <c r="AD50" s="10">
        <f t="shared" ref="AD50:AD55" si="52">IF(U50=0,0,IF((4-U50)&lt;0,0,4-U50))</f>
        <v>0</v>
      </c>
      <c r="AE50" s="10"/>
      <c r="AF50" s="10">
        <f t="shared" ref="AF50:AF55" si="53">LARGE(W50:AD50,1)+LARGE(W50:AD50,2)</f>
        <v>3</v>
      </c>
    </row>
    <row r="51" spans="1:32" s="5" customFormat="1">
      <c r="A51" s="45" t="s">
        <v>309</v>
      </c>
      <c r="B51" s="45" t="s">
        <v>79</v>
      </c>
      <c r="C51" s="176" t="s">
        <v>80</v>
      </c>
      <c r="D51" s="177" t="s">
        <v>124</v>
      </c>
      <c r="E51" s="177" t="s">
        <v>137</v>
      </c>
      <c r="F51" s="178" t="s">
        <v>22</v>
      </c>
      <c r="G51" s="179">
        <f>RANK('Ring 2'!$Q$60,'Ring 2'!$Q$54:$Q$69,0)</f>
        <v>5</v>
      </c>
      <c r="H51" s="180" t="s">
        <v>29</v>
      </c>
      <c r="I51" s="179">
        <f>RANK('Ring 2'!$Q$134,'Ring 2'!$Q$125:$Q$140,0)</f>
        <v>5</v>
      </c>
      <c r="J51" s="180" t="s">
        <v>194</v>
      </c>
      <c r="K51" s="179">
        <f>RANK('Ring 2'!$Q$212,'Ring 2'!$Q$211:$Q$214,0)</f>
        <v>1</v>
      </c>
      <c r="L51" s="178"/>
      <c r="M51" s="179"/>
      <c r="N51" s="178"/>
      <c r="O51" s="179"/>
      <c r="P51" s="178"/>
      <c r="Q51" s="179"/>
      <c r="R51" s="178"/>
      <c r="S51" s="179"/>
      <c r="T51" s="178"/>
      <c r="U51" s="179"/>
      <c r="V51" s="9"/>
      <c r="W51" s="10">
        <f t="shared" si="45"/>
        <v>0</v>
      </c>
      <c r="X51" s="10">
        <f t="shared" si="46"/>
        <v>0</v>
      </c>
      <c r="Y51" s="10">
        <f t="shared" si="47"/>
        <v>3</v>
      </c>
      <c r="Z51" s="10">
        <f t="shared" si="48"/>
        <v>0</v>
      </c>
      <c r="AA51" s="10">
        <f t="shared" si="49"/>
        <v>0</v>
      </c>
      <c r="AB51" s="10">
        <f t="shared" si="50"/>
        <v>0</v>
      </c>
      <c r="AC51" s="10">
        <f t="shared" si="51"/>
        <v>0</v>
      </c>
      <c r="AD51" s="10">
        <f t="shared" si="52"/>
        <v>0</v>
      </c>
      <c r="AE51" s="10"/>
      <c r="AF51" s="10">
        <f t="shared" si="53"/>
        <v>3</v>
      </c>
    </row>
    <row r="52" spans="1:32" s="5" customFormat="1">
      <c r="A52" s="45" t="s">
        <v>310</v>
      </c>
      <c r="B52" s="45" t="s">
        <v>159</v>
      </c>
      <c r="C52" s="176" t="s">
        <v>80</v>
      </c>
      <c r="D52" s="177" t="s">
        <v>124</v>
      </c>
      <c r="E52" s="177" t="s">
        <v>137</v>
      </c>
      <c r="F52" s="178" t="s">
        <v>22</v>
      </c>
      <c r="G52" s="179">
        <f>RANK('Ring 2'!$Q$58,'Ring 2'!$Q$54:$Q$69,0)</f>
        <v>4</v>
      </c>
      <c r="H52" s="180"/>
      <c r="I52" s="179"/>
      <c r="J52" s="180"/>
      <c r="K52" s="179"/>
      <c r="L52" s="178"/>
      <c r="M52" s="179"/>
      <c r="N52" s="178"/>
      <c r="O52" s="179"/>
      <c r="P52" s="178"/>
      <c r="Q52" s="179"/>
      <c r="R52" s="178"/>
      <c r="S52" s="179"/>
      <c r="T52" s="178"/>
      <c r="U52" s="179"/>
      <c r="V52" s="9"/>
      <c r="W52" s="10">
        <f t="shared" si="45"/>
        <v>0</v>
      </c>
      <c r="X52" s="10">
        <f t="shared" si="46"/>
        <v>0</v>
      </c>
      <c r="Y52" s="10">
        <f t="shared" si="47"/>
        <v>0</v>
      </c>
      <c r="Z52" s="10">
        <f t="shared" si="48"/>
        <v>0</v>
      </c>
      <c r="AA52" s="10">
        <f t="shared" si="49"/>
        <v>0</v>
      </c>
      <c r="AB52" s="10">
        <f t="shared" si="50"/>
        <v>0</v>
      </c>
      <c r="AC52" s="10">
        <f t="shared" si="51"/>
        <v>0</v>
      </c>
      <c r="AD52" s="10">
        <f t="shared" si="52"/>
        <v>0</v>
      </c>
      <c r="AE52" s="10"/>
      <c r="AF52" s="10">
        <f t="shared" si="53"/>
        <v>0</v>
      </c>
    </row>
    <row r="53" spans="1:32" s="5" customFormat="1">
      <c r="A53" s="45" t="s">
        <v>311</v>
      </c>
      <c r="B53" s="45" t="s">
        <v>265</v>
      </c>
      <c r="C53" s="176" t="s">
        <v>80</v>
      </c>
      <c r="D53" s="177" t="s">
        <v>124</v>
      </c>
      <c r="E53" s="177" t="s">
        <v>137</v>
      </c>
      <c r="F53" s="178" t="s">
        <v>29</v>
      </c>
      <c r="G53" s="179">
        <f>RANK('Ring 2'!$Q$145,'Ring 2'!$Q$145:$Q$148,0)</f>
        <v>1</v>
      </c>
      <c r="H53" s="180" t="s">
        <v>138</v>
      </c>
      <c r="I53" s="179">
        <f>RANK('Ring 2'!$Q$186,'Ring 2'!$Q$184:$Q$186,0)</f>
        <v>2</v>
      </c>
      <c r="J53" s="180" t="s">
        <v>340</v>
      </c>
      <c r="K53" s="179">
        <f>RANK('Ring 3'!Q100,'Ring 3'!Q99:Q100,0)</f>
        <v>1</v>
      </c>
      <c r="L53" s="178"/>
      <c r="M53" s="179"/>
      <c r="N53" s="178"/>
      <c r="O53" s="179"/>
      <c r="P53" s="178"/>
      <c r="Q53" s="179"/>
      <c r="R53" s="178"/>
      <c r="S53" s="179"/>
      <c r="T53" s="178"/>
      <c r="U53" s="179"/>
      <c r="V53" s="9"/>
      <c r="W53" s="10">
        <f t="shared" si="45"/>
        <v>3</v>
      </c>
      <c r="X53" s="10">
        <f t="shared" si="46"/>
        <v>2</v>
      </c>
      <c r="Y53" s="10">
        <f t="shared" si="47"/>
        <v>3</v>
      </c>
      <c r="Z53" s="10">
        <f t="shared" si="48"/>
        <v>0</v>
      </c>
      <c r="AA53" s="10">
        <f t="shared" si="49"/>
        <v>0</v>
      </c>
      <c r="AB53" s="10">
        <f t="shared" si="50"/>
        <v>0</v>
      </c>
      <c r="AC53" s="10">
        <f t="shared" si="51"/>
        <v>0</v>
      </c>
      <c r="AD53" s="10">
        <f t="shared" si="52"/>
        <v>0</v>
      </c>
      <c r="AE53" s="10"/>
      <c r="AF53" s="10">
        <f t="shared" si="53"/>
        <v>6</v>
      </c>
    </row>
    <row r="54" spans="1:32" s="5" customFormat="1">
      <c r="A54" s="45" t="s">
        <v>134</v>
      </c>
      <c r="B54" s="45" t="s">
        <v>135</v>
      </c>
      <c r="C54" s="176" t="s">
        <v>80</v>
      </c>
      <c r="D54" s="177" t="s">
        <v>124</v>
      </c>
      <c r="E54" s="177" t="s">
        <v>137</v>
      </c>
      <c r="F54" s="178" t="s">
        <v>22</v>
      </c>
      <c r="G54" s="179">
        <f>RANK('Ring 2'!$Q81,'Ring 2'!$Q$74:$Q$81,0)</f>
        <v>4</v>
      </c>
      <c r="H54" s="180" t="s">
        <v>62</v>
      </c>
      <c r="I54" s="179">
        <f>RANK('Ring 2'!$Q$92,'Ring 2'!$Q$92:$Q$94,0)</f>
        <v>1</v>
      </c>
      <c r="J54" s="180" t="s">
        <v>32</v>
      </c>
      <c r="K54" s="179">
        <f>RANK('Ring 2'!$Q$115,'Ring 2'!$Q$114:$Q$120,0)</f>
        <v>1</v>
      </c>
      <c r="L54" s="178"/>
      <c r="M54" s="179"/>
      <c r="N54" s="178"/>
      <c r="O54" s="179"/>
      <c r="P54" s="178"/>
      <c r="Q54" s="179"/>
      <c r="R54" s="178"/>
      <c r="S54" s="179"/>
      <c r="T54" s="178"/>
      <c r="U54" s="179"/>
      <c r="V54" s="9"/>
      <c r="W54" s="10">
        <f t="shared" si="45"/>
        <v>0</v>
      </c>
      <c r="X54" s="10">
        <f t="shared" si="46"/>
        <v>3</v>
      </c>
      <c r="Y54" s="10">
        <f t="shared" si="47"/>
        <v>3</v>
      </c>
      <c r="Z54" s="10">
        <f t="shared" si="48"/>
        <v>0</v>
      </c>
      <c r="AA54" s="10">
        <f t="shared" si="49"/>
        <v>0</v>
      </c>
      <c r="AB54" s="10">
        <f t="shared" si="50"/>
        <v>0</v>
      </c>
      <c r="AC54" s="10">
        <f t="shared" si="51"/>
        <v>0</v>
      </c>
      <c r="AD54" s="10">
        <f t="shared" si="52"/>
        <v>0</v>
      </c>
      <c r="AE54" s="10"/>
      <c r="AF54" s="10">
        <f t="shared" si="53"/>
        <v>6</v>
      </c>
    </row>
    <row r="55" spans="1:32" s="5" customFormat="1">
      <c r="A55" s="45" t="s">
        <v>132</v>
      </c>
      <c r="B55" s="45" t="s">
        <v>133</v>
      </c>
      <c r="C55" s="176" t="s">
        <v>80</v>
      </c>
      <c r="D55" s="177" t="s">
        <v>124</v>
      </c>
      <c r="E55" s="177" t="s">
        <v>137</v>
      </c>
      <c r="F55" s="178" t="s">
        <v>144</v>
      </c>
      <c r="G55" s="179">
        <f>RANK('Ring 3'!Q128,'Ring 3'!Q128:Q129,0)</f>
        <v>1</v>
      </c>
      <c r="H55" s="180" t="s">
        <v>145</v>
      </c>
      <c r="I55" s="179">
        <f>RANK('Ring 3'!Q141,'Ring 3'!Q141,0)</f>
        <v>1</v>
      </c>
      <c r="J55" s="180"/>
      <c r="K55" s="179"/>
      <c r="L55" s="178"/>
      <c r="M55" s="179"/>
      <c r="N55" s="178"/>
      <c r="O55" s="179"/>
      <c r="P55" s="178"/>
      <c r="Q55" s="179"/>
      <c r="R55" s="178"/>
      <c r="S55" s="179"/>
      <c r="T55" s="178"/>
      <c r="U55" s="179"/>
      <c r="V55" s="9"/>
      <c r="W55" s="10">
        <f t="shared" si="45"/>
        <v>3</v>
      </c>
      <c r="X55" s="10">
        <f t="shared" si="46"/>
        <v>3</v>
      </c>
      <c r="Y55" s="10">
        <f t="shared" si="47"/>
        <v>0</v>
      </c>
      <c r="Z55" s="10">
        <f t="shared" si="48"/>
        <v>0</v>
      </c>
      <c r="AA55" s="10">
        <f t="shared" si="49"/>
        <v>0</v>
      </c>
      <c r="AB55" s="10">
        <f t="shared" si="50"/>
        <v>0</v>
      </c>
      <c r="AC55" s="10">
        <f t="shared" si="51"/>
        <v>0</v>
      </c>
      <c r="AD55" s="10">
        <f t="shared" si="52"/>
        <v>0</v>
      </c>
      <c r="AE55" s="10"/>
      <c r="AF55" s="10">
        <f t="shared" si="53"/>
        <v>6</v>
      </c>
    </row>
    <row r="57" spans="1:32" s="5" customFormat="1" ht="18">
      <c r="A57" s="101" t="s">
        <v>312</v>
      </c>
      <c r="B57" s="18"/>
      <c r="C57" s="22"/>
      <c r="D57" s="1"/>
      <c r="E57" s="1"/>
      <c r="F57" s="25"/>
      <c r="G57" s="29"/>
      <c r="H57" s="25"/>
      <c r="I57" s="29"/>
      <c r="J57" s="25"/>
      <c r="K57" s="29"/>
      <c r="L57" s="25"/>
      <c r="M57" s="29"/>
      <c r="N57" s="25"/>
      <c r="O57" s="29"/>
      <c r="P57" s="25"/>
      <c r="Q57" s="29"/>
      <c r="R57" s="25"/>
      <c r="S57" s="29"/>
      <c r="T57" s="25"/>
      <c r="U57" s="29"/>
      <c r="V57" s="7"/>
      <c r="W57" s="7"/>
      <c r="X57" s="7"/>
      <c r="Y57" s="7"/>
      <c r="Z57" s="7"/>
      <c r="AA57" s="7"/>
      <c r="AB57" s="7"/>
      <c r="AC57" s="7"/>
      <c r="AD57" s="7"/>
      <c r="AE57" s="7"/>
      <c r="AF57" s="7"/>
    </row>
    <row r="58" spans="1:32" s="6" customFormat="1">
      <c r="A58" s="12" t="s">
        <v>2</v>
      </c>
      <c r="B58" s="12" t="s">
        <v>3</v>
      </c>
      <c r="C58" s="12" t="s">
        <v>5</v>
      </c>
      <c r="D58" s="12" t="s">
        <v>6</v>
      </c>
      <c r="E58" s="12" t="s">
        <v>7</v>
      </c>
      <c r="F58" s="13" t="s">
        <v>140</v>
      </c>
      <c r="G58" s="28" t="s">
        <v>129</v>
      </c>
      <c r="H58" s="13" t="s">
        <v>141</v>
      </c>
      <c r="I58" s="28" t="s">
        <v>129</v>
      </c>
      <c r="J58" s="13" t="s">
        <v>142</v>
      </c>
      <c r="K58" s="28" t="s">
        <v>129</v>
      </c>
      <c r="L58" s="13" t="s">
        <v>143</v>
      </c>
      <c r="M58" s="28" t="s">
        <v>129</v>
      </c>
      <c r="N58" s="13" t="s">
        <v>146</v>
      </c>
      <c r="O58" s="28" t="s">
        <v>129</v>
      </c>
      <c r="P58" s="13" t="s">
        <v>147</v>
      </c>
      <c r="Q58" s="28" t="s">
        <v>129</v>
      </c>
      <c r="R58" s="13" t="s">
        <v>148</v>
      </c>
      <c r="S58" s="28" t="s">
        <v>129</v>
      </c>
      <c r="T58" s="13" t="s">
        <v>339</v>
      </c>
      <c r="U58" s="28" t="s">
        <v>129</v>
      </c>
      <c r="V58" s="13"/>
      <c r="W58" s="170" t="s">
        <v>149</v>
      </c>
      <c r="X58" s="170" t="s">
        <v>150</v>
      </c>
      <c r="Y58" s="170" t="s">
        <v>151</v>
      </c>
      <c r="Z58" s="170" t="s">
        <v>152</v>
      </c>
      <c r="AA58" s="170" t="s">
        <v>153</v>
      </c>
      <c r="AB58" s="170" t="s">
        <v>154</v>
      </c>
      <c r="AC58" s="170" t="s">
        <v>155</v>
      </c>
      <c r="AD58" s="170" t="s">
        <v>550</v>
      </c>
      <c r="AE58" s="13"/>
      <c r="AF58" s="13" t="s">
        <v>11</v>
      </c>
    </row>
    <row r="59" spans="1:32" s="5" customFormat="1">
      <c r="A59" s="45" t="s">
        <v>313</v>
      </c>
      <c r="B59" s="45" t="s">
        <v>71</v>
      </c>
      <c r="C59" s="176" t="s">
        <v>80</v>
      </c>
      <c r="D59" s="177" t="s">
        <v>125</v>
      </c>
      <c r="E59" s="177" t="s">
        <v>209</v>
      </c>
      <c r="F59" s="178" t="s">
        <v>29</v>
      </c>
      <c r="G59" s="179">
        <f>RANK('Ring 1'!$Q$77,'Ring 1'!$Q$77:$Q$80,0)</f>
        <v>1</v>
      </c>
      <c r="H59" s="180"/>
      <c r="I59" s="179"/>
      <c r="J59" s="180"/>
      <c r="K59" s="179"/>
      <c r="L59" s="178"/>
      <c r="M59" s="179"/>
      <c r="N59" s="178"/>
      <c r="O59" s="179"/>
      <c r="P59" s="178"/>
      <c r="Q59" s="179"/>
      <c r="R59" s="178"/>
      <c r="S59" s="179"/>
      <c r="T59" s="178"/>
      <c r="U59" s="179"/>
      <c r="V59" s="9"/>
      <c r="W59" s="10">
        <f t="shared" ref="W59:W64" si="54">IF(G59=0,0,IF((4-G59)&lt;0,0,4-G59))</f>
        <v>3</v>
      </c>
      <c r="X59" s="10">
        <f t="shared" ref="X59:X64" si="55">IF(I59=0,0,IF((4-I59)&lt;0,0,4-I59))</f>
        <v>0</v>
      </c>
      <c r="Y59" s="10">
        <f t="shared" ref="Y59:Y64" si="56">IF(K59=0,0,IF((4-K59)&lt;0,0,4-K59))</f>
        <v>0</v>
      </c>
      <c r="Z59" s="10">
        <f t="shared" ref="Z59:Z64" si="57">IF(M59=0,0,IF((4-M59)&lt;0,0,4-M59))</f>
        <v>0</v>
      </c>
      <c r="AA59" s="10">
        <f t="shared" ref="AA59:AA64" si="58">IF(O59=0,0,IF((4-O59)&lt;0,0,4-O59))</f>
        <v>0</v>
      </c>
      <c r="AB59" s="10">
        <f t="shared" ref="AB59:AB64" si="59">IF(Q59=0,0,IF((4-Q59)&lt;0,0,4-Q59))</f>
        <v>0</v>
      </c>
      <c r="AC59" s="10">
        <f t="shared" ref="AC59:AC64" si="60">IF(S59=0,0,IF((4-S59)&lt;0,0,4-S59))</f>
        <v>0</v>
      </c>
      <c r="AD59" s="10">
        <f t="shared" ref="AD59:AD64" si="61">IF(U59=0,0,IF((4-U59)&lt;0,0,4-U59))</f>
        <v>0</v>
      </c>
      <c r="AE59" s="10"/>
      <c r="AF59" s="10">
        <f t="shared" ref="AF59:AF64" si="62">LARGE(W59:AD59,1)+LARGE(W59:AD59,2)</f>
        <v>3</v>
      </c>
    </row>
    <row r="60" spans="1:32" s="5" customFormat="1">
      <c r="A60" s="45" t="s">
        <v>314</v>
      </c>
      <c r="B60" s="45" t="s">
        <v>34</v>
      </c>
      <c r="C60" s="176" t="s">
        <v>80</v>
      </c>
      <c r="D60" s="177" t="s">
        <v>125</v>
      </c>
      <c r="E60" s="177" t="s">
        <v>136</v>
      </c>
      <c r="F60" s="178" t="s">
        <v>22</v>
      </c>
      <c r="G60" s="179">
        <f>RANK('Ring 2'!Q35,'Ring 2'!$Q$20:$Q$44,0)</f>
        <v>5</v>
      </c>
      <c r="H60" s="180" t="s">
        <v>29</v>
      </c>
      <c r="I60" s="179">
        <f>RANK('Ring 3'!$Q$169,'Ring 3'!$Q$169:$Q$175,0)</f>
        <v>1</v>
      </c>
      <c r="J60" s="180"/>
      <c r="K60" s="179"/>
      <c r="L60" s="178"/>
      <c r="M60" s="179"/>
      <c r="N60" s="178"/>
      <c r="O60" s="179"/>
      <c r="P60" s="178"/>
      <c r="Q60" s="179"/>
      <c r="R60" s="178"/>
      <c r="S60" s="179"/>
      <c r="T60" s="178"/>
      <c r="U60" s="179"/>
      <c r="V60" s="9"/>
      <c r="W60" s="10">
        <f t="shared" si="54"/>
        <v>0</v>
      </c>
      <c r="X60" s="10">
        <f t="shared" si="55"/>
        <v>3</v>
      </c>
      <c r="Y60" s="10">
        <f t="shared" si="56"/>
        <v>0</v>
      </c>
      <c r="Z60" s="10">
        <f t="shared" si="57"/>
        <v>0</v>
      </c>
      <c r="AA60" s="10">
        <f t="shared" si="58"/>
        <v>0</v>
      </c>
      <c r="AB60" s="10">
        <f t="shared" si="59"/>
        <v>0</v>
      </c>
      <c r="AC60" s="10">
        <f t="shared" si="60"/>
        <v>0</v>
      </c>
      <c r="AD60" s="10">
        <f t="shared" si="61"/>
        <v>0</v>
      </c>
      <c r="AE60" s="10"/>
      <c r="AF60" s="10">
        <f t="shared" si="62"/>
        <v>3</v>
      </c>
    </row>
    <row r="61" spans="1:32" s="5" customFormat="1">
      <c r="A61" s="45" t="s">
        <v>315</v>
      </c>
      <c r="B61" s="45" t="s">
        <v>316</v>
      </c>
      <c r="C61" s="176" t="s">
        <v>80</v>
      </c>
      <c r="D61" s="177" t="s">
        <v>125</v>
      </c>
      <c r="E61" s="177" t="s">
        <v>136</v>
      </c>
      <c r="F61" s="178" t="s">
        <v>22</v>
      </c>
      <c r="G61" s="179">
        <f>RANK('Ring 3'!Q13,'Ring 3'!$Q$5:$Q$25,0)</f>
        <v>5</v>
      </c>
      <c r="H61" s="180"/>
      <c r="I61" s="179"/>
      <c r="J61" s="180"/>
      <c r="K61" s="179"/>
      <c r="L61" s="178"/>
      <c r="M61" s="179"/>
      <c r="N61" s="178"/>
      <c r="O61" s="179"/>
      <c r="P61" s="178"/>
      <c r="Q61" s="179"/>
      <c r="R61" s="178"/>
      <c r="S61" s="179"/>
      <c r="T61" s="178"/>
      <c r="U61" s="179"/>
      <c r="V61" s="9"/>
      <c r="W61" s="10">
        <f t="shared" si="54"/>
        <v>0</v>
      </c>
      <c r="X61" s="10">
        <f t="shared" si="55"/>
        <v>0</v>
      </c>
      <c r="Y61" s="10">
        <f t="shared" si="56"/>
        <v>0</v>
      </c>
      <c r="Z61" s="10">
        <f t="shared" si="57"/>
        <v>0</v>
      </c>
      <c r="AA61" s="10">
        <f t="shared" si="58"/>
        <v>0</v>
      </c>
      <c r="AB61" s="10">
        <f t="shared" si="59"/>
        <v>0</v>
      </c>
      <c r="AC61" s="10">
        <f t="shared" si="60"/>
        <v>0</v>
      </c>
      <c r="AD61" s="10">
        <f t="shared" si="61"/>
        <v>0</v>
      </c>
      <c r="AE61" s="10"/>
      <c r="AF61" s="10">
        <f t="shared" si="62"/>
        <v>0</v>
      </c>
    </row>
    <row r="62" spans="1:32" s="5" customFormat="1">
      <c r="A62" s="45" t="s">
        <v>317</v>
      </c>
      <c r="B62" s="45" t="s">
        <v>261</v>
      </c>
      <c r="C62" s="176" t="s">
        <v>80</v>
      </c>
      <c r="D62" s="177" t="s">
        <v>125</v>
      </c>
      <c r="E62" s="177" t="s">
        <v>209</v>
      </c>
      <c r="F62" s="178" t="s">
        <v>22</v>
      </c>
      <c r="G62" s="179">
        <f>RANK('Ring 1'!$Q$15,'Ring 1'!$Q$5:$Q$26,0)</f>
        <v>4</v>
      </c>
      <c r="H62" s="180" t="s">
        <v>194</v>
      </c>
      <c r="I62" s="179">
        <f>RANK('Ring 3'!Q217,'Ring 3'!Q217,0)</f>
        <v>1</v>
      </c>
      <c r="J62" s="180"/>
      <c r="K62" s="179"/>
      <c r="L62" s="178"/>
      <c r="M62" s="179"/>
      <c r="N62" s="178"/>
      <c r="O62" s="179"/>
      <c r="P62" s="178"/>
      <c r="Q62" s="179"/>
      <c r="R62" s="178"/>
      <c r="S62" s="179"/>
      <c r="T62" s="178"/>
      <c r="U62" s="179"/>
      <c r="V62" s="9"/>
      <c r="W62" s="10">
        <f t="shared" si="54"/>
        <v>0</v>
      </c>
      <c r="X62" s="10">
        <f t="shared" si="55"/>
        <v>3</v>
      </c>
      <c r="Y62" s="10">
        <f t="shared" si="56"/>
        <v>0</v>
      </c>
      <c r="Z62" s="10">
        <f t="shared" si="57"/>
        <v>0</v>
      </c>
      <c r="AA62" s="10">
        <f t="shared" si="58"/>
        <v>0</v>
      </c>
      <c r="AB62" s="10">
        <f t="shared" si="59"/>
        <v>0</v>
      </c>
      <c r="AC62" s="10">
        <f t="shared" si="60"/>
        <v>0</v>
      </c>
      <c r="AD62" s="10">
        <f t="shared" si="61"/>
        <v>0</v>
      </c>
      <c r="AE62" s="10"/>
      <c r="AF62" s="10">
        <f t="shared" si="62"/>
        <v>3</v>
      </c>
    </row>
    <row r="63" spans="1:32" s="5" customFormat="1">
      <c r="A63" s="45" t="s">
        <v>174</v>
      </c>
      <c r="B63" s="45" t="s">
        <v>27</v>
      </c>
      <c r="C63" s="176" t="s">
        <v>80</v>
      </c>
      <c r="D63" s="177" t="s">
        <v>125</v>
      </c>
      <c r="E63" s="177" t="s">
        <v>136</v>
      </c>
      <c r="F63" s="178" t="s">
        <v>22</v>
      </c>
      <c r="G63" s="179">
        <f>RANK('Ring 2'!Q41,'Ring 2'!$Q$20:$Q$44,0)</f>
        <v>8</v>
      </c>
      <c r="H63" s="180"/>
      <c r="I63" s="179"/>
      <c r="J63" s="180"/>
      <c r="K63" s="179"/>
      <c r="L63" s="178"/>
      <c r="M63" s="179"/>
      <c r="N63" s="178"/>
      <c r="O63" s="179"/>
      <c r="P63" s="178"/>
      <c r="Q63" s="179"/>
      <c r="R63" s="178"/>
      <c r="S63" s="179"/>
      <c r="T63" s="178"/>
      <c r="U63" s="179"/>
      <c r="V63" s="9"/>
      <c r="W63" s="10">
        <f t="shared" si="54"/>
        <v>0</v>
      </c>
      <c r="X63" s="10">
        <f t="shared" si="55"/>
        <v>0</v>
      </c>
      <c r="Y63" s="10">
        <f t="shared" si="56"/>
        <v>0</v>
      </c>
      <c r="Z63" s="10">
        <f t="shared" si="57"/>
        <v>0</v>
      </c>
      <c r="AA63" s="10">
        <f t="shared" si="58"/>
        <v>0</v>
      </c>
      <c r="AB63" s="10">
        <f t="shared" si="59"/>
        <v>0</v>
      </c>
      <c r="AC63" s="10">
        <f t="shared" si="60"/>
        <v>0</v>
      </c>
      <c r="AD63" s="10">
        <f t="shared" si="61"/>
        <v>0</v>
      </c>
      <c r="AE63" s="10"/>
      <c r="AF63" s="10">
        <f t="shared" si="62"/>
        <v>0</v>
      </c>
    </row>
    <row r="64" spans="1:32" s="5" customFormat="1">
      <c r="A64" s="45" t="s">
        <v>318</v>
      </c>
      <c r="B64" s="45" t="s">
        <v>232</v>
      </c>
      <c r="C64" s="176" t="s">
        <v>80</v>
      </c>
      <c r="D64" s="177" t="s">
        <v>125</v>
      </c>
      <c r="E64" s="177" t="s">
        <v>136</v>
      </c>
      <c r="F64" s="178" t="s">
        <v>62</v>
      </c>
      <c r="G64" s="179">
        <f>RANK('Ring 3'!$Q34,'Ring 3'!$Q$30:$Q$41,0)</f>
        <v>3</v>
      </c>
      <c r="H64" s="180"/>
      <c r="I64" s="179"/>
      <c r="J64" s="180"/>
      <c r="K64" s="179"/>
      <c r="L64" s="178"/>
      <c r="M64" s="179"/>
      <c r="N64" s="178"/>
      <c r="O64" s="179"/>
      <c r="P64" s="178"/>
      <c r="Q64" s="179"/>
      <c r="R64" s="178"/>
      <c r="S64" s="179"/>
      <c r="T64" s="178"/>
      <c r="U64" s="179"/>
      <c r="V64" s="9"/>
      <c r="W64" s="10">
        <f t="shared" si="54"/>
        <v>1</v>
      </c>
      <c r="X64" s="10">
        <f t="shared" si="55"/>
        <v>0</v>
      </c>
      <c r="Y64" s="10">
        <f t="shared" si="56"/>
        <v>0</v>
      </c>
      <c r="Z64" s="10">
        <f t="shared" si="57"/>
        <v>0</v>
      </c>
      <c r="AA64" s="10">
        <f t="shared" si="58"/>
        <v>0</v>
      </c>
      <c r="AB64" s="10">
        <f t="shared" si="59"/>
        <v>0</v>
      </c>
      <c r="AC64" s="10">
        <f t="shared" si="60"/>
        <v>0</v>
      </c>
      <c r="AD64" s="10">
        <f t="shared" si="61"/>
        <v>0</v>
      </c>
      <c r="AE64" s="10"/>
      <c r="AF64" s="10">
        <f t="shared" si="62"/>
        <v>1</v>
      </c>
    </row>
    <row r="65" spans="1:32" s="5" customFormat="1">
      <c r="A65" s="8"/>
      <c r="B65" s="8"/>
      <c r="C65" s="21"/>
      <c r="D65" s="1"/>
      <c r="E65" s="1"/>
      <c r="F65" s="25"/>
      <c r="G65" s="29"/>
      <c r="H65" s="25"/>
      <c r="I65" s="29"/>
      <c r="J65" s="25"/>
      <c r="K65" s="29"/>
      <c r="L65" s="25"/>
      <c r="M65" s="29"/>
      <c r="N65" s="25"/>
      <c r="O65" s="29"/>
      <c r="P65" s="25"/>
      <c r="Q65" s="29"/>
      <c r="R65" s="25"/>
      <c r="S65" s="29"/>
      <c r="T65" s="25"/>
      <c r="U65" s="29"/>
      <c r="V65" s="7"/>
      <c r="W65" s="7"/>
      <c r="X65" s="7"/>
      <c r="Y65" s="7"/>
      <c r="Z65" s="7"/>
      <c r="AA65" s="7"/>
      <c r="AB65" s="7"/>
      <c r="AC65" s="7"/>
      <c r="AD65" s="7"/>
      <c r="AE65" s="7"/>
      <c r="AF65" s="7"/>
    </row>
    <row r="66" spans="1:32" ht="18">
      <c r="A66" s="101" t="s">
        <v>319</v>
      </c>
      <c r="B66" s="18"/>
      <c r="C66" s="22"/>
      <c r="D66" s="1"/>
      <c r="E66" s="1"/>
      <c r="F66" s="25"/>
      <c r="G66" s="29"/>
      <c r="H66" s="25"/>
      <c r="I66" s="29"/>
      <c r="J66" s="25"/>
      <c r="K66" s="29"/>
      <c r="L66" s="25"/>
      <c r="M66" s="29"/>
      <c r="N66" s="25"/>
      <c r="O66" s="29"/>
      <c r="P66" s="25"/>
      <c r="Q66" s="29"/>
      <c r="R66" s="25"/>
      <c r="S66" s="29"/>
      <c r="T66" s="25"/>
      <c r="U66" s="29"/>
      <c r="V66" s="7"/>
      <c r="W66" s="7"/>
      <c r="X66" s="7"/>
      <c r="Y66" s="7"/>
      <c r="Z66" s="7"/>
      <c r="AA66" s="7"/>
      <c r="AB66" s="7"/>
      <c r="AC66" s="7"/>
      <c r="AD66" s="7"/>
      <c r="AE66" s="7"/>
      <c r="AF66" s="7"/>
    </row>
    <row r="67" spans="1:32">
      <c r="A67" s="12" t="s">
        <v>2</v>
      </c>
      <c r="B67" s="12" t="s">
        <v>3</v>
      </c>
      <c r="C67" s="12" t="s">
        <v>5</v>
      </c>
      <c r="D67" s="12" t="s">
        <v>6</v>
      </c>
      <c r="E67" s="12" t="s">
        <v>7</v>
      </c>
      <c r="F67" s="13" t="s">
        <v>140</v>
      </c>
      <c r="G67" s="28" t="s">
        <v>129</v>
      </c>
      <c r="H67" s="13" t="s">
        <v>141</v>
      </c>
      <c r="I67" s="28" t="s">
        <v>129</v>
      </c>
      <c r="J67" s="13" t="s">
        <v>142</v>
      </c>
      <c r="K67" s="28" t="s">
        <v>129</v>
      </c>
      <c r="L67" s="13" t="s">
        <v>143</v>
      </c>
      <c r="M67" s="28" t="s">
        <v>129</v>
      </c>
      <c r="N67" s="13" t="s">
        <v>146</v>
      </c>
      <c r="O67" s="28" t="s">
        <v>129</v>
      </c>
      <c r="P67" s="13" t="s">
        <v>147</v>
      </c>
      <c r="Q67" s="28" t="s">
        <v>129</v>
      </c>
      <c r="R67" s="13" t="s">
        <v>148</v>
      </c>
      <c r="S67" s="28" t="s">
        <v>129</v>
      </c>
      <c r="T67" s="13" t="s">
        <v>339</v>
      </c>
      <c r="U67" s="28" t="s">
        <v>129</v>
      </c>
      <c r="V67" s="13"/>
      <c r="W67" s="170" t="s">
        <v>149</v>
      </c>
      <c r="X67" s="170" t="s">
        <v>150</v>
      </c>
      <c r="Y67" s="170" t="s">
        <v>151</v>
      </c>
      <c r="Z67" s="170" t="s">
        <v>152</v>
      </c>
      <c r="AA67" s="170" t="s">
        <v>153</v>
      </c>
      <c r="AB67" s="170" t="s">
        <v>154</v>
      </c>
      <c r="AC67" s="170" t="s">
        <v>155</v>
      </c>
      <c r="AD67" s="170" t="s">
        <v>550</v>
      </c>
      <c r="AE67" s="13"/>
      <c r="AF67" s="13" t="s">
        <v>11</v>
      </c>
    </row>
    <row r="68" spans="1:32">
      <c r="A68" s="45" t="s">
        <v>200</v>
      </c>
      <c r="B68" s="45" t="s">
        <v>187</v>
      </c>
      <c r="C68" s="176" t="s">
        <v>185</v>
      </c>
      <c r="D68" s="177" t="s">
        <v>124</v>
      </c>
      <c r="E68" s="177" t="s">
        <v>136</v>
      </c>
      <c r="F68" s="178" t="s">
        <v>62</v>
      </c>
      <c r="G68" s="179">
        <f>RANK('Ring 3'!$Q32,'Ring 3'!$Q$30:$Q$41,0)</f>
        <v>2</v>
      </c>
      <c r="H68" s="180"/>
      <c r="I68" s="179"/>
      <c r="J68" s="180"/>
      <c r="K68" s="179"/>
      <c r="L68" s="178"/>
      <c r="M68" s="179"/>
      <c r="N68" s="178"/>
      <c r="O68" s="179"/>
      <c r="P68" s="178"/>
      <c r="Q68" s="179"/>
      <c r="R68" s="178"/>
      <c r="S68" s="179"/>
      <c r="T68" s="178"/>
      <c r="U68" s="179"/>
      <c r="V68" s="9"/>
      <c r="W68" s="10">
        <f t="shared" ref="W68:W73" si="63">IF(G68=0,0,IF((4-G68)&lt;0,0,4-G68))</f>
        <v>2</v>
      </c>
      <c r="X68" s="10">
        <f t="shared" ref="X68:X73" si="64">IF(I68=0,0,IF((4-I68)&lt;0,0,4-I68))</f>
        <v>0</v>
      </c>
      <c r="Y68" s="10">
        <f t="shared" ref="Y68:Y73" si="65">IF(K68=0,0,IF((4-K68)&lt;0,0,4-K68))</f>
        <v>0</v>
      </c>
      <c r="Z68" s="10">
        <f t="shared" ref="Z68:Z73" si="66">IF(M68=0,0,IF((4-M68)&lt;0,0,4-M68))</f>
        <v>0</v>
      </c>
      <c r="AA68" s="10">
        <f t="shared" ref="AA68:AA73" si="67">IF(O68=0,0,IF((4-O68)&lt;0,0,4-O68))</f>
        <v>0</v>
      </c>
      <c r="AB68" s="10">
        <f t="shared" ref="AB68:AB73" si="68">IF(Q68=0,0,IF((4-Q68)&lt;0,0,4-Q68))</f>
        <v>0</v>
      </c>
      <c r="AC68" s="10">
        <f t="shared" ref="AC68:AC73" si="69">IF(S68=0,0,IF((4-S68)&lt;0,0,4-S68))</f>
        <v>0</v>
      </c>
      <c r="AD68" s="10">
        <f t="shared" ref="AD68:AD73" si="70">IF(U68=0,0,IF((4-U68)&lt;0,0,4-U68))</f>
        <v>0</v>
      </c>
      <c r="AE68" s="10"/>
      <c r="AF68" s="10">
        <f t="shared" ref="AF68:AF73" si="71">LARGE(W68:AD68,1)+LARGE(W68:AD68,2)</f>
        <v>2</v>
      </c>
    </row>
    <row r="69" spans="1:32">
      <c r="A69" s="45" t="s">
        <v>238</v>
      </c>
      <c r="B69" s="45" t="s">
        <v>239</v>
      </c>
      <c r="C69" s="176" t="s">
        <v>185</v>
      </c>
      <c r="D69" s="177" t="s">
        <v>124</v>
      </c>
      <c r="E69" s="177" t="s">
        <v>209</v>
      </c>
      <c r="F69" s="178" t="s">
        <v>22</v>
      </c>
      <c r="G69" s="179">
        <f>RANK('Ring 1'!$Q$7,'Ring 1'!$Q$5:$Q$26,0)</f>
        <v>1</v>
      </c>
      <c r="H69" s="180"/>
      <c r="I69" s="179"/>
      <c r="J69" s="180"/>
      <c r="K69" s="179"/>
      <c r="L69" s="178"/>
      <c r="M69" s="179"/>
      <c r="N69" s="178"/>
      <c r="O69" s="179"/>
      <c r="P69" s="178"/>
      <c r="Q69" s="179"/>
      <c r="R69" s="178"/>
      <c r="S69" s="179"/>
      <c r="T69" s="178"/>
      <c r="U69" s="179"/>
      <c r="V69" s="9"/>
      <c r="W69" s="10">
        <f t="shared" si="63"/>
        <v>3</v>
      </c>
      <c r="X69" s="10">
        <f t="shared" si="64"/>
        <v>0</v>
      </c>
      <c r="Y69" s="10">
        <f t="shared" si="65"/>
        <v>0</v>
      </c>
      <c r="Z69" s="10">
        <f t="shared" si="66"/>
        <v>0</v>
      </c>
      <c r="AA69" s="10">
        <f t="shared" si="67"/>
        <v>0</v>
      </c>
      <c r="AB69" s="10">
        <f t="shared" si="68"/>
        <v>0</v>
      </c>
      <c r="AC69" s="10">
        <f t="shared" si="69"/>
        <v>0</v>
      </c>
      <c r="AD69" s="10">
        <f t="shared" si="70"/>
        <v>0</v>
      </c>
      <c r="AE69" s="10"/>
      <c r="AF69" s="10">
        <f t="shared" si="71"/>
        <v>3</v>
      </c>
    </row>
    <row r="70" spans="1:32">
      <c r="A70" s="45" t="s">
        <v>320</v>
      </c>
      <c r="B70" s="45" t="s">
        <v>321</v>
      </c>
      <c r="C70" s="176" t="s">
        <v>185</v>
      </c>
      <c r="D70" s="177" t="s">
        <v>124</v>
      </c>
      <c r="E70" s="177" t="s">
        <v>136</v>
      </c>
      <c r="F70" s="178" t="s">
        <v>22</v>
      </c>
      <c r="G70" s="179">
        <f>RANK('Ring 2'!Q26,'Ring 2'!$Q$20:$Q$44,0)</f>
        <v>3</v>
      </c>
      <c r="H70" s="180" t="s">
        <v>29</v>
      </c>
      <c r="I70" s="179">
        <f>RANK('Ring 3'!$Q$173,'Ring 3'!$Q$169:$Q$175,0)</f>
        <v>4</v>
      </c>
      <c r="J70" s="180" t="s">
        <v>202</v>
      </c>
      <c r="K70" s="179">
        <f>RANK('Ring 3'!$Q254,'Ring 3'!$Q$253:$Q$255,0)</f>
        <v>1</v>
      </c>
      <c r="L70" s="178"/>
      <c r="M70" s="179"/>
      <c r="N70" s="178"/>
      <c r="O70" s="179"/>
      <c r="P70" s="178"/>
      <c r="Q70" s="179"/>
      <c r="R70" s="178"/>
      <c r="S70" s="179"/>
      <c r="T70" s="178"/>
      <c r="U70" s="179"/>
      <c r="V70" s="9"/>
      <c r="W70" s="10">
        <f t="shared" si="63"/>
        <v>1</v>
      </c>
      <c r="X70" s="10">
        <f t="shared" si="64"/>
        <v>0</v>
      </c>
      <c r="Y70" s="10">
        <f t="shared" si="65"/>
        <v>3</v>
      </c>
      <c r="Z70" s="10">
        <f t="shared" si="66"/>
        <v>0</v>
      </c>
      <c r="AA70" s="10">
        <f t="shared" si="67"/>
        <v>0</v>
      </c>
      <c r="AB70" s="10">
        <f t="shared" si="68"/>
        <v>0</v>
      </c>
      <c r="AC70" s="10">
        <f t="shared" si="69"/>
        <v>0</v>
      </c>
      <c r="AD70" s="10">
        <f t="shared" si="70"/>
        <v>0</v>
      </c>
      <c r="AE70" s="10"/>
      <c r="AF70" s="10">
        <f t="shared" si="71"/>
        <v>4</v>
      </c>
    </row>
    <row r="71" spans="1:32">
      <c r="A71" s="45" t="s">
        <v>198</v>
      </c>
      <c r="B71" s="45" t="s">
        <v>192</v>
      </c>
      <c r="C71" s="176" t="s">
        <v>185</v>
      </c>
      <c r="D71" s="177" t="s">
        <v>124</v>
      </c>
      <c r="E71" s="177" t="s">
        <v>136</v>
      </c>
      <c r="F71" s="178" t="s">
        <v>22</v>
      </c>
      <c r="G71" s="179">
        <f>RANK('Ring 3'!Q5,'Ring 3'!$Q$5:$Q$25,0)</f>
        <v>1</v>
      </c>
      <c r="H71" s="180"/>
      <c r="I71" s="179"/>
      <c r="J71" s="180"/>
      <c r="K71" s="179"/>
      <c r="L71" s="178"/>
      <c r="M71" s="179"/>
      <c r="N71" s="178"/>
      <c r="O71" s="179"/>
      <c r="P71" s="178"/>
      <c r="Q71" s="179"/>
      <c r="R71" s="178"/>
      <c r="S71" s="179"/>
      <c r="T71" s="178"/>
      <c r="U71" s="179"/>
      <c r="V71" s="9"/>
      <c r="W71" s="10">
        <f t="shared" si="63"/>
        <v>3</v>
      </c>
      <c r="X71" s="10">
        <f t="shared" si="64"/>
        <v>0</v>
      </c>
      <c r="Y71" s="10">
        <f t="shared" si="65"/>
        <v>0</v>
      </c>
      <c r="Z71" s="10">
        <f t="shared" si="66"/>
        <v>0</v>
      </c>
      <c r="AA71" s="10">
        <f t="shared" si="67"/>
        <v>0</v>
      </c>
      <c r="AB71" s="10">
        <f t="shared" si="68"/>
        <v>0</v>
      </c>
      <c r="AC71" s="10">
        <f t="shared" si="69"/>
        <v>0</v>
      </c>
      <c r="AD71" s="10">
        <f t="shared" si="70"/>
        <v>0</v>
      </c>
      <c r="AE71" s="10"/>
      <c r="AF71" s="10">
        <f t="shared" si="71"/>
        <v>3</v>
      </c>
    </row>
    <row r="72" spans="1:32">
      <c r="A72" s="45" t="s">
        <v>322</v>
      </c>
      <c r="B72" s="45" t="s">
        <v>188</v>
      </c>
      <c r="C72" s="176" t="s">
        <v>185</v>
      </c>
      <c r="D72" s="177" t="s">
        <v>124</v>
      </c>
      <c r="E72" s="177" t="s">
        <v>136</v>
      </c>
      <c r="F72" s="178" t="s">
        <v>22</v>
      </c>
      <c r="G72" s="179">
        <f>RANK('Ring 3'!Q10,'Ring 3'!$Q$5:$Q$25,0)</f>
        <v>4</v>
      </c>
      <c r="H72" s="180" t="s">
        <v>29</v>
      </c>
      <c r="I72" s="179">
        <f>RANK('Ring 3'!$Q$162,'Ring 3'!$Q$162:$Q$164,0)</f>
        <v>1</v>
      </c>
      <c r="J72" s="180"/>
      <c r="K72" s="179"/>
      <c r="L72" s="178"/>
      <c r="M72" s="179"/>
      <c r="N72" s="178"/>
      <c r="O72" s="179"/>
      <c r="P72" s="178"/>
      <c r="Q72" s="179"/>
      <c r="R72" s="178"/>
      <c r="S72" s="179"/>
      <c r="T72" s="178"/>
      <c r="U72" s="179"/>
      <c r="V72" s="9"/>
      <c r="W72" s="10">
        <f t="shared" si="63"/>
        <v>0</v>
      </c>
      <c r="X72" s="10">
        <f t="shared" si="64"/>
        <v>3</v>
      </c>
      <c r="Y72" s="10">
        <f t="shared" si="65"/>
        <v>0</v>
      </c>
      <c r="Z72" s="10">
        <f t="shared" si="66"/>
        <v>0</v>
      </c>
      <c r="AA72" s="10">
        <f t="shared" si="67"/>
        <v>0</v>
      </c>
      <c r="AB72" s="10">
        <f t="shared" si="68"/>
        <v>0</v>
      </c>
      <c r="AC72" s="10">
        <f t="shared" si="69"/>
        <v>0</v>
      </c>
      <c r="AD72" s="10">
        <f t="shared" si="70"/>
        <v>0</v>
      </c>
      <c r="AE72" s="10"/>
      <c r="AF72" s="10">
        <f t="shared" si="71"/>
        <v>3</v>
      </c>
    </row>
    <row r="73" spans="1:32">
      <c r="A73" s="45" t="s">
        <v>181</v>
      </c>
      <c r="B73" s="45" t="s">
        <v>182</v>
      </c>
      <c r="C73" s="176" t="s">
        <v>185</v>
      </c>
      <c r="D73" s="177" t="s">
        <v>124</v>
      </c>
      <c r="E73" s="177" t="s">
        <v>137</v>
      </c>
      <c r="F73" s="178" t="s">
        <v>203</v>
      </c>
      <c r="G73" s="179">
        <f>RANK(Nandu!$R$19,Nandu!$R$14:$R$26,0)</f>
        <v>2</v>
      </c>
      <c r="H73" s="180" t="s">
        <v>29</v>
      </c>
      <c r="I73" s="179">
        <f>RANK('Ring 2'!$Q$127,'Ring 2'!$Q$125:$Q$140,0)</f>
        <v>1</v>
      </c>
      <c r="J73" s="180" t="s">
        <v>138</v>
      </c>
      <c r="K73" s="179">
        <f>RANK('Ring 2'!$Q$173,'Ring 2'!$Q$171:$Q$179,0)</f>
        <v>1</v>
      </c>
      <c r="L73" s="178" t="s">
        <v>139</v>
      </c>
      <c r="M73" s="179">
        <f>RANK('Ring 2'!$Q$192,'Ring 2'!$Q$191:$Q$199,0)</f>
        <v>1</v>
      </c>
      <c r="N73" s="178" t="s">
        <v>194</v>
      </c>
      <c r="O73" s="179">
        <f>RANK('Ring 2'!$Q$213,'Ring 2'!$Q$211:$Q$214,0)</f>
        <v>2</v>
      </c>
      <c r="P73" s="178" t="s">
        <v>195</v>
      </c>
      <c r="Q73" s="179">
        <f>RANK('Ring 2'!$Q$219,'Ring 2'!$Q$219:$Q$224,0)</f>
        <v>1</v>
      </c>
      <c r="R73" s="178"/>
      <c r="S73" s="179"/>
      <c r="T73" s="178"/>
      <c r="U73" s="179"/>
      <c r="V73" s="9"/>
      <c r="W73" s="10">
        <f t="shared" si="63"/>
        <v>2</v>
      </c>
      <c r="X73" s="10">
        <f t="shared" si="64"/>
        <v>3</v>
      </c>
      <c r="Y73" s="10">
        <f t="shared" si="65"/>
        <v>3</v>
      </c>
      <c r="Z73" s="10">
        <f t="shared" si="66"/>
        <v>3</v>
      </c>
      <c r="AA73" s="10">
        <f t="shared" si="67"/>
        <v>2</v>
      </c>
      <c r="AB73" s="10">
        <f t="shared" si="68"/>
        <v>3</v>
      </c>
      <c r="AC73" s="10">
        <f t="shared" si="69"/>
        <v>0</v>
      </c>
      <c r="AD73" s="10">
        <f t="shared" si="70"/>
        <v>0</v>
      </c>
      <c r="AE73" s="10"/>
      <c r="AF73" s="10">
        <f t="shared" si="71"/>
        <v>6</v>
      </c>
    </row>
    <row r="75" spans="1:32" ht="18">
      <c r="A75" s="101" t="s">
        <v>338</v>
      </c>
      <c r="B75" s="18"/>
      <c r="C75" s="22"/>
      <c r="D75" s="1"/>
      <c r="E75" s="1"/>
      <c r="F75" s="25"/>
      <c r="G75" s="29"/>
      <c r="H75" s="25"/>
      <c r="I75" s="29"/>
      <c r="J75" s="25"/>
      <c r="K75" s="29"/>
      <c r="L75" s="25"/>
      <c r="M75" s="29"/>
      <c r="N75" s="25"/>
      <c r="O75" s="29"/>
      <c r="P75" s="25"/>
      <c r="Q75" s="29"/>
      <c r="R75" s="25"/>
      <c r="S75" s="29"/>
      <c r="T75" s="25"/>
      <c r="U75" s="29"/>
      <c r="V75" s="7"/>
      <c r="W75" s="7"/>
      <c r="X75" s="7"/>
      <c r="Y75" s="7"/>
      <c r="Z75" s="7"/>
      <c r="AA75" s="7"/>
      <c r="AB75" s="7"/>
      <c r="AC75" s="7"/>
      <c r="AD75" s="7"/>
      <c r="AE75" s="7"/>
      <c r="AF75" s="7"/>
    </row>
    <row r="76" spans="1:32">
      <c r="A76" s="12" t="s">
        <v>2</v>
      </c>
      <c r="B76" s="12" t="s">
        <v>3</v>
      </c>
      <c r="C76" s="12" t="s">
        <v>5</v>
      </c>
      <c r="D76" s="12" t="s">
        <v>6</v>
      </c>
      <c r="E76" s="12" t="s">
        <v>7</v>
      </c>
      <c r="F76" s="13" t="s">
        <v>140</v>
      </c>
      <c r="G76" s="28" t="s">
        <v>129</v>
      </c>
      <c r="H76" s="13" t="s">
        <v>141</v>
      </c>
      <c r="I76" s="28" t="s">
        <v>129</v>
      </c>
      <c r="J76" s="13" t="s">
        <v>142</v>
      </c>
      <c r="K76" s="28" t="s">
        <v>129</v>
      </c>
      <c r="L76" s="13" t="s">
        <v>143</v>
      </c>
      <c r="M76" s="28" t="s">
        <v>129</v>
      </c>
      <c r="N76" s="13" t="s">
        <v>146</v>
      </c>
      <c r="O76" s="28" t="s">
        <v>129</v>
      </c>
      <c r="P76" s="13" t="s">
        <v>147</v>
      </c>
      <c r="Q76" s="28" t="s">
        <v>129</v>
      </c>
      <c r="R76" s="13" t="s">
        <v>148</v>
      </c>
      <c r="S76" s="28" t="s">
        <v>129</v>
      </c>
      <c r="T76" s="13" t="s">
        <v>339</v>
      </c>
      <c r="U76" s="28" t="s">
        <v>129</v>
      </c>
      <c r="V76" s="13"/>
      <c r="W76" s="170" t="s">
        <v>149</v>
      </c>
      <c r="X76" s="170" t="s">
        <v>150</v>
      </c>
      <c r="Y76" s="170" t="s">
        <v>151</v>
      </c>
      <c r="Z76" s="170" t="s">
        <v>152</v>
      </c>
      <c r="AA76" s="170" t="s">
        <v>153</v>
      </c>
      <c r="AB76" s="170" t="s">
        <v>154</v>
      </c>
      <c r="AC76" s="170" t="s">
        <v>155</v>
      </c>
      <c r="AD76" s="170" t="s">
        <v>550</v>
      </c>
      <c r="AE76" s="13"/>
      <c r="AF76" s="13" t="s">
        <v>11</v>
      </c>
    </row>
    <row r="77" spans="1:32">
      <c r="A77" s="45" t="s">
        <v>328</v>
      </c>
      <c r="B77" s="45" t="s">
        <v>329</v>
      </c>
      <c r="C77" s="176" t="s">
        <v>193</v>
      </c>
      <c r="D77" s="177" t="s">
        <v>124</v>
      </c>
      <c r="E77" s="177" t="s">
        <v>136</v>
      </c>
      <c r="F77" s="178" t="s">
        <v>43</v>
      </c>
      <c r="G77" s="179">
        <f>RANK('Ring 3'!$Q$181,'Ring 3'!$Q$181:$Q$182,0)</f>
        <v>1</v>
      </c>
      <c r="H77" s="180"/>
      <c r="I77" s="179"/>
      <c r="J77" s="180"/>
      <c r="K77" s="179"/>
      <c r="L77" s="178"/>
      <c r="M77" s="179"/>
      <c r="N77" s="178"/>
      <c r="O77" s="179"/>
      <c r="P77" s="178"/>
      <c r="Q77" s="179"/>
      <c r="R77" s="178"/>
      <c r="S77" s="179"/>
      <c r="T77" s="178"/>
      <c r="U77" s="179"/>
      <c r="V77" s="9"/>
      <c r="W77" s="10">
        <f t="shared" ref="W77:W82" si="72">IF(G77=0,0,IF((4-G77)&lt;0,0,4-G77))</f>
        <v>3</v>
      </c>
      <c r="X77" s="10">
        <f t="shared" ref="X77:X82" si="73">IF(I77=0,0,IF((4-I77)&lt;0,0,4-I77))</f>
        <v>0</v>
      </c>
      <c r="Y77" s="10">
        <f t="shared" ref="Y77:Y82" si="74">IF(K77=0,0,IF((4-K77)&lt;0,0,4-K77))</f>
        <v>0</v>
      </c>
      <c r="Z77" s="10">
        <f t="shared" ref="Z77:Z82" si="75">IF(M77=0,0,IF((4-M77)&lt;0,0,4-M77))</f>
        <v>0</v>
      </c>
      <c r="AA77" s="10">
        <f t="shared" ref="AA77:AA82" si="76">IF(O77=0,0,IF((4-O77)&lt;0,0,4-O77))</f>
        <v>0</v>
      </c>
      <c r="AB77" s="10">
        <f t="shared" ref="AB77:AB82" si="77">IF(Q77=0,0,IF((4-Q77)&lt;0,0,4-Q77))</f>
        <v>0</v>
      </c>
      <c r="AC77" s="10">
        <f t="shared" ref="AC77:AC82" si="78">IF(S77=0,0,IF((4-S77)&lt;0,0,4-S77))</f>
        <v>0</v>
      </c>
      <c r="AD77" s="10">
        <f t="shared" ref="AD77:AD82" si="79">IF(U77=0,0,IF((4-U77)&lt;0,0,4-U77))</f>
        <v>0</v>
      </c>
      <c r="AE77" s="10"/>
      <c r="AF77" s="10">
        <f t="shared" ref="AF77:AF82" si="80">LARGE(W77:AD77,1)+LARGE(W77:AD77,2)</f>
        <v>3</v>
      </c>
    </row>
    <row r="78" spans="1:32">
      <c r="A78" s="45" t="s">
        <v>330</v>
      </c>
      <c r="B78" s="45" t="s">
        <v>55</v>
      </c>
      <c r="C78" s="176" t="s">
        <v>193</v>
      </c>
      <c r="D78" s="177" t="s">
        <v>124</v>
      </c>
      <c r="E78" s="177" t="s">
        <v>137</v>
      </c>
      <c r="F78" s="178" t="s">
        <v>22</v>
      </c>
      <c r="G78" s="179">
        <f>RANK('Ring 2'!$Q75,'Ring 2'!$Q$74:$Q$81,0)</f>
        <v>2</v>
      </c>
      <c r="H78" s="180" t="s">
        <v>29</v>
      </c>
      <c r="I78" s="179">
        <f>RANK('Ring 2'!$Q$147,'Ring 2'!$Q$145:$Q$148,0)</f>
        <v>2</v>
      </c>
      <c r="J78" s="180"/>
      <c r="K78" s="179"/>
      <c r="L78" s="178"/>
      <c r="M78" s="179"/>
      <c r="N78" s="178"/>
      <c r="O78" s="179"/>
      <c r="P78" s="178"/>
      <c r="Q78" s="179"/>
      <c r="R78" s="178"/>
      <c r="S78" s="179"/>
      <c r="T78" s="178"/>
      <c r="U78" s="179"/>
      <c r="V78" s="9"/>
      <c r="W78" s="10">
        <f t="shared" si="72"/>
        <v>2</v>
      </c>
      <c r="X78" s="10">
        <f t="shared" si="73"/>
        <v>2</v>
      </c>
      <c r="Y78" s="10">
        <f t="shared" si="74"/>
        <v>0</v>
      </c>
      <c r="Z78" s="10">
        <f t="shared" si="75"/>
        <v>0</v>
      </c>
      <c r="AA78" s="10">
        <f t="shared" si="76"/>
        <v>0</v>
      </c>
      <c r="AB78" s="10">
        <f t="shared" si="77"/>
        <v>0</v>
      </c>
      <c r="AC78" s="10">
        <f t="shared" si="78"/>
        <v>0</v>
      </c>
      <c r="AD78" s="10">
        <f t="shared" si="79"/>
        <v>0</v>
      </c>
      <c r="AE78" s="10"/>
      <c r="AF78" s="10">
        <f t="shared" si="80"/>
        <v>4</v>
      </c>
    </row>
    <row r="79" spans="1:32">
      <c r="A79" s="45" t="s">
        <v>331</v>
      </c>
      <c r="B79" s="45" t="s">
        <v>159</v>
      </c>
      <c r="C79" s="176" t="s">
        <v>193</v>
      </c>
      <c r="D79" s="177" t="s">
        <v>124</v>
      </c>
      <c r="E79" s="177" t="s">
        <v>137</v>
      </c>
      <c r="F79" s="178" t="s">
        <v>32</v>
      </c>
      <c r="G79" s="179">
        <f>RANK('Ring 2'!$Q$104,'Ring 2'!$Q$99:$Q$109,0)</f>
        <v>2</v>
      </c>
      <c r="H79" s="180" t="s">
        <v>29</v>
      </c>
      <c r="I79" s="179">
        <f>RANK('Ring 2'!$Q$133,'Ring 2'!$Q$125:$Q$140,0)</f>
        <v>5</v>
      </c>
      <c r="J79" s="180"/>
      <c r="K79" s="179"/>
      <c r="L79" s="178"/>
      <c r="M79" s="179"/>
      <c r="N79" s="178"/>
      <c r="O79" s="179"/>
      <c r="P79" s="178"/>
      <c r="Q79" s="179"/>
      <c r="R79" s="178"/>
      <c r="S79" s="179"/>
      <c r="T79" s="178"/>
      <c r="U79" s="179"/>
      <c r="V79" s="9"/>
      <c r="W79" s="10">
        <f t="shared" si="72"/>
        <v>2</v>
      </c>
      <c r="X79" s="10">
        <f t="shared" si="73"/>
        <v>0</v>
      </c>
      <c r="Y79" s="10">
        <f t="shared" si="74"/>
        <v>0</v>
      </c>
      <c r="Z79" s="10">
        <f t="shared" si="75"/>
        <v>0</v>
      </c>
      <c r="AA79" s="10">
        <f t="shared" si="76"/>
        <v>0</v>
      </c>
      <c r="AB79" s="10">
        <f t="shared" si="77"/>
        <v>0</v>
      </c>
      <c r="AC79" s="10">
        <f t="shared" si="78"/>
        <v>0</v>
      </c>
      <c r="AD79" s="10">
        <f t="shared" si="79"/>
        <v>0</v>
      </c>
      <c r="AE79" s="10"/>
      <c r="AF79" s="10">
        <f t="shared" si="80"/>
        <v>2</v>
      </c>
    </row>
    <row r="80" spans="1:32">
      <c r="A80" s="45" t="s">
        <v>332</v>
      </c>
      <c r="B80" s="45" t="s">
        <v>333</v>
      </c>
      <c r="C80" s="176" t="s">
        <v>193</v>
      </c>
      <c r="D80" s="177" t="s">
        <v>124</v>
      </c>
      <c r="E80" s="177" t="s">
        <v>137</v>
      </c>
      <c r="F80" s="178" t="s">
        <v>22</v>
      </c>
      <c r="G80" s="179">
        <f>RANK('Ring 2'!$Q$55,'Ring 2'!$Q$54:$Q$69,0)</f>
        <v>2</v>
      </c>
      <c r="H80" s="180" t="s">
        <v>138</v>
      </c>
      <c r="I80" s="179">
        <f>RANK('Ring 2'!$Q$176,'Ring 2'!$Q$171:$Q$179,0)</f>
        <v>3</v>
      </c>
      <c r="J80" s="180"/>
      <c r="K80" s="179"/>
      <c r="L80" s="178"/>
      <c r="M80" s="179"/>
      <c r="N80" s="178"/>
      <c r="O80" s="179"/>
      <c r="P80" s="178"/>
      <c r="Q80" s="179"/>
      <c r="R80" s="178"/>
      <c r="S80" s="179"/>
      <c r="T80" s="178"/>
      <c r="U80" s="179"/>
      <c r="V80" s="9"/>
      <c r="W80" s="10">
        <f t="shared" si="72"/>
        <v>2</v>
      </c>
      <c r="X80" s="10">
        <f t="shared" si="73"/>
        <v>1</v>
      </c>
      <c r="Y80" s="10">
        <f t="shared" si="74"/>
        <v>0</v>
      </c>
      <c r="Z80" s="10">
        <f t="shared" si="75"/>
        <v>0</v>
      </c>
      <c r="AA80" s="10">
        <f t="shared" si="76"/>
        <v>0</v>
      </c>
      <c r="AB80" s="10">
        <f t="shared" si="77"/>
        <v>0</v>
      </c>
      <c r="AC80" s="10">
        <f t="shared" si="78"/>
        <v>0</v>
      </c>
      <c r="AD80" s="10">
        <f t="shared" si="79"/>
        <v>0</v>
      </c>
      <c r="AE80" s="10"/>
      <c r="AF80" s="10">
        <f t="shared" si="80"/>
        <v>3</v>
      </c>
    </row>
    <row r="81" spans="1:32">
      <c r="A81" s="45" t="s">
        <v>81</v>
      </c>
      <c r="B81" s="45" t="s">
        <v>156</v>
      </c>
      <c r="C81" s="176" t="s">
        <v>193</v>
      </c>
      <c r="D81" s="177" t="s">
        <v>124</v>
      </c>
      <c r="E81" s="177" t="s">
        <v>137</v>
      </c>
      <c r="F81" s="178" t="s">
        <v>203</v>
      </c>
      <c r="G81" s="179">
        <f>RANK(Nandu!$R16,Nandu!$R$14:$R$26,0)</f>
        <v>1</v>
      </c>
      <c r="H81" s="180" t="s">
        <v>43</v>
      </c>
      <c r="I81" s="179">
        <f>RANK('Ring 2'!$Q$155,'Ring 2'!$Q$153:$Q$160,0)</f>
        <v>2</v>
      </c>
      <c r="J81" s="180" t="s">
        <v>139</v>
      </c>
      <c r="K81" s="179">
        <f>RANK('Ring 2'!$Q$193,'Ring 2'!$Q$191:$Q$199,0)</f>
        <v>2</v>
      </c>
      <c r="L81" s="178"/>
      <c r="M81" s="179"/>
      <c r="N81" s="178"/>
      <c r="O81" s="179"/>
      <c r="P81" s="178"/>
      <c r="Q81" s="179"/>
      <c r="R81" s="178"/>
      <c r="S81" s="179"/>
      <c r="T81" s="178"/>
      <c r="U81" s="179"/>
      <c r="V81" s="9"/>
      <c r="W81" s="10">
        <f t="shared" si="72"/>
        <v>3</v>
      </c>
      <c r="X81" s="10">
        <f t="shared" si="73"/>
        <v>2</v>
      </c>
      <c r="Y81" s="10">
        <f t="shared" si="74"/>
        <v>2</v>
      </c>
      <c r="Z81" s="10">
        <f t="shared" si="75"/>
        <v>0</v>
      </c>
      <c r="AA81" s="10">
        <f t="shared" si="76"/>
        <v>0</v>
      </c>
      <c r="AB81" s="10">
        <f t="shared" si="77"/>
        <v>0</v>
      </c>
      <c r="AC81" s="10">
        <f t="shared" si="78"/>
        <v>0</v>
      </c>
      <c r="AD81" s="10">
        <f t="shared" si="79"/>
        <v>0</v>
      </c>
      <c r="AE81" s="10"/>
      <c r="AF81" s="10">
        <f t="shared" si="80"/>
        <v>5</v>
      </c>
    </row>
    <row r="82" spans="1:32">
      <c r="A82" s="45" t="s">
        <v>189</v>
      </c>
      <c r="B82" s="45" t="s">
        <v>342</v>
      </c>
      <c r="C82" s="176" t="s">
        <v>193</v>
      </c>
      <c r="D82" s="177" t="s">
        <v>124</v>
      </c>
      <c r="E82" s="177" t="s">
        <v>136</v>
      </c>
      <c r="F82" s="178" t="s">
        <v>29</v>
      </c>
      <c r="G82" s="179">
        <f>RANK('Ring 3'!Q162,'Ring 3'!Q162:Q164,0)</f>
        <v>1</v>
      </c>
      <c r="H82" s="180"/>
      <c r="I82" s="179"/>
      <c r="J82" s="180"/>
      <c r="K82" s="179"/>
      <c r="L82" s="178"/>
      <c r="M82" s="179"/>
      <c r="N82" s="178"/>
      <c r="O82" s="179"/>
      <c r="P82" s="178"/>
      <c r="Q82" s="179"/>
      <c r="R82" s="178"/>
      <c r="S82" s="179"/>
      <c r="T82" s="178"/>
      <c r="U82" s="179"/>
      <c r="V82" s="9"/>
      <c r="W82" s="10">
        <f t="shared" si="72"/>
        <v>3</v>
      </c>
      <c r="X82" s="10">
        <f t="shared" si="73"/>
        <v>0</v>
      </c>
      <c r="Y82" s="10">
        <f t="shared" si="74"/>
        <v>0</v>
      </c>
      <c r="Z82" s="10">
        <f t="shared" si="75"/>
        <v>0</v>
      </c>
      <c r="AA82" s="10">
        <f t="shared" si="76"/>
        <v>0</v>
      </c>
      <c r="AB82" s="10">
        <f t="shared" si="77"/>
        <v>0</v>
      </c>
      <c r="AC82" s="10">
        <f t="shared" si="78"/>
        <v>0</v>
      </c>
      <c r="AD82" s="10">
        <f t="shared" si="79"/>
        <v>0</v>
      </c>
      <c r="AE82" s="10"/>
      <c r="AF82" s="10">
        <f t="shared" si="80"/>
        <v>3</v>
      </c>
    </row>
    <row r="84" spans="1:32" ht="18">
      <c r="A84" s="101" t="s">
        <v>536</v>
      </c>
      <c r="B84" s="18"/>
      <c r="C84" s="22"/>
      <c r="D84" s="1"/>
      <c r="E84" s="1"/>
      <c r="F84" s="25"/>
      <c r="G84" s="29"/>
      <c r="H84" s="25"/>
      <c r="I84" s="29"/>
      <c r="J84" s="25"/>
      <c r="K84" s="29"/>
      <c r="L84" s="25"/>
      <c r="M84" s="29"/>
      <c r="N84" s="25"/>
      <c r="O84" s="29"/>
      <c r="P84" s="25"/>
      <c r="Q84" s="29"/>
      <c r="R84" s="25"/>
      <c r="S84" s="29"/>
      <c r="T84" s="25"/>
      <c r="U84" s="29"/>
      <c r="V84" s="7"/>
      <c r="W84" s="7"/>
      <c r="X84" s="7"/>
      <c r="Y84" s="7"/>
      <c r="Z84" s="7"/>
      <c r="AA84" s="7"/>
      <c r="AB84" s="7"/>
      <c r="AC84" s="7"/>
      <c r="AD84" s="7"/>
      <c r="AE84" s="7"/>
      <c r="AF84" s="7"/>
    </row>
    <row r="85" spans="1:32">
      <c r="A85" s="12" t="s">
        <v>2</v>
      </c>
      <c r="B85" s="12" t="s">
        <v>3</v>
      </c>
      <c r="C85" s="12" t="s">
        <v>5</v>
      </c>
      <c r="D85" s="12" t="s">
        <v>6</v>
      </c>
      <c r="E85" s="12" t="s">
        <v>7</v>
      </c>
      <c r="F85" s="13" t="s">
        <v>140</v>
      </c>
      <c r="G85" s="28" t="s">
        <v>129</v>
      </c>
      <c r="H85" s="13" t="s">
        <v>141</v>
      </c>
      <c r="I85" s="28" t="s">
        <v>129</v>
      </c>
      <c r="J85" s="13" t="s">
        <v>142</v>
      </c>
      <c r="K85" s="28" t="s">
        <v>129</v>
      </c>
      <c r="L85" s="13" t="s">
        <v>143</v>
      </c>
      <c r="M85" s="28" t="s">
        <v>129</v>
      </c>
      <c r="N85" s="13" t="s">
        <v>146</v>
      </c>
      <c r="O85" s="28" t="s">
        <v>129</v>
      </c>
      <c r="P85" s="13" t="s">
        <v>147</v>
      </c>
      <c r="Q85" s="28" t="s">
        <v>129</v>
      </c>
      <c r="R85" s="13" t="s">
        <v>148</v>
      </c>
      <c r="S85" s="28" t="s">
        <v>129</v>
      </c>
      <c r="T85" s="13" t="s">
        <v>339</v>
      </c>
      <c r="U85" s="28" t="s">
        <v>129</v>
      </c>
      <c r="V85" s="13"/>
      <c r="W85" s="170" t="s">
        <v>149</v>
      </c>
      <c r="X85" s="170" t="s">
        <v>150</v>
      </c>
      <c r="Y85" s="170" t="s">
        <v>151</v>
      </c>
      <c r="Z85" s="170" t="s">
        <v>152</v>
      </c>
      <c r="AA85" s="170" t="s">
        <v>153</v>
      </c>
      <c r="AB85" s="170" t="s">
        <v>154</v>
      </c>
      <c r="AC85" s="170" t="s">
        <v>155</v>
      </c>
      <c r="AD85" s="170" t="s">
        <v>550</v>
      </c>
      <c r="AE85" s="13"/>
      <c r="AF85" s="13" t="s">
        <v>11</v>
      </c>
    </row>
    <row r="86" spans="1:32">
      <c r="A86" s="45" t="s">
        <v>323</v>
      </c>
      <c r="B86" s="45" t="s">
        <v>173</v>
      </c>
      <c r="C86" s="176" t="s">
        <v>193</v>
      </c>
      <c r="D86" s="177" t="s">
        <v>125</v>
      </c>
      <c r="E86" s="177" t="s">
        <v>136</v>
      </c>
      <c r="F86" s="178" t="s">
        <v>194</v>
      </c>
      <c r="G86" s="179">
        <f>RANK('Ring 3'!$Q$224,'Ring 3'!$Q$222:$Q$224,0)</f>
        <v>2</v>
      </c>
      <c r="H86" s="180" t="s">
        <v>32</v>
      </c>
      <c r="I86" s="179">
        <f>RANK('Ring 3'!$Q148,'Ring 3'!$Q$146:$Q$149,0)</f>
        <v>3</v>
      </c>
      <c r="J86" s="180" t="s">
        <v>43</v>
      </c>
      <c r="K86" s="179">
        <f>RANK('Ring 3'!$Q$182,'Ring 3'!$Q$181:$Q$182,0)</f>
        <v>2</v>
      </c>
      <c r="L86" s="178"/>
      <c r="M86" s="179"/>
      <c r="N86" s="178"/>
      <c r="O86" s="179"/>
      <c r="P86" s="178"/>
      <c r="Q86" s="179"/>
      <c r="R86" s="178"/>
      <c r="S86" s="179"/>
      <c r="T86" s="178"/>
      <c r="U86" s="179"/>
      <c r="V86" s="9"/>
      <c r="W86" s="10">
        <f t="shared" ref="W86:W91" si="81">IF(G86=0,0,IF((4-G86)&lt;0,0,4-G86))</f>
        <v>2</v>
      </c>
      <c r="X86" s="10">
        <f t="shared" ref="X86:X91" si="82">IF(I86=0,0,IF((4-I86)&lt;0,0,4-I86))</f>
        <v>1</v>
      </c>
      <c r="Y86" s="10">
        <f t="shared" ref="Y86:Y91" si="83">IF(K86=0,0,IF((4-K86)&lt;0,0,4-K86))</f>
        <v>2</v>
      </c>
      <c r="Z86" s="10">
        <f t="shared" ref="Z86:Z91" si="84">IF(M86=0,0,IF((4-M86)&lt;0,0,4-M86))</f>
        <v>0</v>
      </c>
      <c r="AA86" s="10">
        <f t="shared" ref="AA86:AA91" si="85">IF(O86=0,0,IF((4-O86)&lt;0,0,4-O86))</f>
        <v>0</v>
      </c>
      <c r="AB86" s="10">
        <f t="shared" ref="AB86:AB91" si="86">IF(Q86=0,0,IF((4-Q86)&lt;0,0,4-Q86))</f>
        <v>0</v>
      </c>
      <c r="AC86" s="10">
        <f t="shared" ref="AC86:AC91" si="87">IF(S86=0,0,IF((4-S86)&lt;0,0,4-S86))</f>
        <v>0</v>
      </c>
      <c r="AD86" s="10">
        <f t="shared" ref="AD86:AD91" si="88">IF(U86=0,0,IF((4-U86)&lt;0,0,4-U86))</f>
        <v>0</v>
      </c>
      <c r="AE86" s="10"/>
      <c r="AF86" s="10">
        <f t="shared" ref="AF86:AF91" si="89">LARGE(W86:AD86,1)+LARGE(W86:AD86,2)</f>
        <v>4</v>
      </c>
    </row>
    <row r="87" spans="1:32">
      <c r="A87" s="45" t="s">
        <v>246</v>
      </c>
      <c r="B87" s="45" t="s">
        <v>173</v>
      </c>
      <c r="C87" s="176" t="s">
        <v>193</v>
      </c>
      <c r="D87" s="177" t="s">
        <v>125</v>
      </c>
      <c r="E87" s="177" t="s">
        <v>209</v>
      </c>
      <c r="F87" s="178" t="s">
        <v>22</v>
      </c>
      <c r="G87" s="179">
        <f>RANK('Ring 1'!$Q$23,'Ring 1'!$Q$5:$Q$26,0)</f>
        <v>5</v>
      </c>
      <c r="H87" s="180" t="s">
        <v>43</v>
      </c>
      <c r="I87" s="179">
        <f>RANK('Ring 1'!$Q$87,'Ring 1'!$Q$85:$Q$87,0)</f>
        <v>2</v>
      </c>
      <c r="J87" s="180"/>
      <c r="K87" s="179"/>
      <c r="L87" s="178"/>
      <c r="M87" s="179"/>
      <c r="N87" s="178"/>
      <c r="O87" s="179"/>
      <c r="P87" s="178"/>
      <c r="Q87" s="179"/>
      <c r="R87" s="178"/>
      <c r="S87" s="179"/>
      <c r="T87" s="178"/>
      <c r="U87" s="179"/>
      <c r="V87" s="9"/>
      <c r="W87" s="10">
        <f t="shared" si="81"/>
        <v>0</v>
      </c>
      <c r="X87" s="10">
        <f t="shared" si="82"/>
        <v>2</v>
      </c>
      <c r="Y87" s="10">
        <f t="shared" si="83"/>
        <v>0</v>
      </c>
      <c r="Z87" s="10">
        <f t="shared" si="84"/>
        <v>0</v>
      </c>
      <c r="AA87" s="10">
        <f t="shared" si="85"/>
        <v>0</v>
      </c>
      <c r="AB87" s="10">
        <f t="shared" si="86"/>
        <v>0</v>
      </c>
      <c r="AC87" s="10">
        <f t="shared" si="87"/>
        <v>0</v>
      </c>
      <c r="AD87" s="10">
        <f t="shared" si="88"/>
        <v>0</v>
      </c>
      <c r="AE87" s="10"/>
      <c r="AF87" s="10">
        <f t="shared" si="89"/>
        <v>2</v>
      </c>
    </row>
    <row r="88" spans="1:32">
      <c r="A88" s="45" t="s">
        <v>324</v>
      </c>
      <c r="B88" s="45" t="s">
        <v>182</v>
      </c>
      <c r="C88" s="176" t="s">
        <v>193</v>
      </c>
      <c r="D88" s="177" t="s">
        <v>125</v>
      </c>
      <c r="E88" s="177" t="s">
        <v>137</v>
      </c>
      <c r="F88" s="178" t="s">
        <v>22</v>
      </c>
      <c r="G88" s="179">
        <f>RANK('Ring 2'!$Q$66,'Ring 2'!$Q$54:$Q$69,0)</f>
        <v>8</v>
      </c>
      <c r="H88" s="180" t="s">
        <v>195</v>
      </c>
      <c r="I88" s="179">
        <f>RANK('Ring 2'!$Q$223,'Ring 2'!$Q$219:$Q$224,0)</f>
        <v>3</v>
      </c>
      <c r="J88" s="180"/>
      <c r="K88" s="179"/>
      <c r="L88" s="178"/>
      <c r="M88" s="179"/>
      <c r="N88" s="178"/>
      <c r="O88" s="179"/>
      <c r="P88" s="178"/>
      <c r="Q88" s="179"/>
      <c r="R88" s="178"/>
      <c r="S88" s="179"/>
      <c r="T88" s="178"/>
      <c r="U88" s="179"/>
      <c r="V88" s="9"/>
      <c r="W88" s="10">
        <f t="shared" si="81"/>
        <v>0</v>
      </c>
      <c r="X88" s="10">
        <f t="shared" si="82"/>
        <v>1</v>
      </c>
      <c r="Y88" s="10">
        <f t="shared" si="83"/>
        <v>0</v>
      </c>
      <c r="Z88" s="10">
        <f t="shared" si="84"/>
        <v>0</v>
      </c>
      <c r="AA88" s="10">
        <f t="shared" si="85"/>
        <v>0</v>
      </c>
      <c r="AB88" s="10">
        <f t="shared" si="86"/>
        <v>0</v>
      </c>
      <c r="AC88" s="10">
        <f t="shared" si="87"/>
        <v>0</v>
      </c>
      <c r="AD88" s="10">
        <f t="shared" si="88"/>
        <v>0</v>
      </c>
      <c r="AE88" s="10"/>
      <c r="AF88" s="10">
        <f t="shared" si="89"/>
        <v>1</v>
      </c>
    </row>
    <row r="89" spans="1:32">
      <c r="A89" s="45" t="s">
        <v>306</v>
      </c>
      <c r="B89" s="45" t="s">
        <v>325</v>
      </c>
      <c r="C89" s="176" t="s">
        <v>193</v>
      </c>
      <c r="D89" s="177" t="s">
        <v>125</v>
      </c>
      <c r="E89" s="177" t="s">
        <v>209</v>
      </c>
      <c r="F89" s="178" t="s">
        <v>32</v>
      </c>
      <c r="G89" s="179">
        <f>RANK('Ring 1'!Q58,'Ring 1'!Q57:Q59,0)</f>
        <v>2</v>
      </c>
      <c r="H89" s="180" t="s">
        <v>43</v>
      </c>
      <c r="I89" s="179">
        <f>RANK('Ring 1'!$Q$85,'Ring 1'!$Q$85:$Q$87,0)</f>
        <v>1</v>
      </c>
      <c r="J89" s="180" t="s">
        <v>138</v>
      </c>
      <c r="K89" s="179">
        <f>RANK('Ring 1'!Q97,'Ring 1'!Q97,0)</f>
        <v>1</v>
      </c>
      <c r="L89" s="178"/>
      <c r="M89" s="179"/>
      <c r="N89" s="178"/>
      <c r="O89" s="179"/>
      <c r="P89" s="178"/>
      <c r="Q89" s="179"/>
      <c r="R89" s="178"/>
      <c r="S89" s="179"/>
      <c r="T89" s="178"/>
      <c r="U89" s="179"/>
      <c r="V89" s="9"/>
      <c r="W89" s="10">
        <f t="shared" si="81"/>
        <v>2</v>
      </c>
      <c r="X89" s="10">
        <f t="shared" si="82"/>
        <v>3</v>
      </c>
      <c r="Y89" s="10">
        <f t="shared" si="83"/>
        <v>3</v>
      </c>
      <c r="Z89" s="10">
        <f t="shared" si="84"/>
        <v>0</v>
      </c>
      <c r="AA89" s="10">
        <f t="shared" si="85"/>
        <v>0</v>
      </c>
      <c r="AB89" s="10">
        <f t="shared" si="86"/>
        <v>0</v>
      </c>
      <c r="AC89" s="10">
        <f t="shared" si="87"/>
        <v>0</v>
      </c>
      <c r="AD89" s="10">
        <f t="shared" si="88"/>
        <v>0</v>
      </c>
      <c r="AE89" s="10"/>
      <c r="AF89" s="10">
        <f t="shared" si="89"/>
        <v>6</v>
      </c>
    </row>
    <row r="90" spans="1:32">
      <c r="A90" s="45" t="s">
        <v>326</v>
      </c>
      <c r="B90" s="45" t="s">
        <v>182</v>
      </c>
      <c r="C90" s="176" t="s">
        <v>193</v>
      </c>
      <c r="D90" s="177" t="s">
        <v>125</v>
      </c>
      <c r="E90" s="177" t="s">
        <v>137</v>
      </c>
      <c r="F90" s="178" t="s">
        <v>22</v>
      </c>
      <c r="G90" s="179">
        <f>RANK('Ring 2'!$Q$61,'Ring 2'!$Q$54:$Q$69,0)</f>
        <v>6</v>
      </c>
      <c r="H90" s="180" t="s">
        <v>43</v>
      </c>
      <c r="I90" s="179">
        <f>RANK('Ring 2'!$Q$158,'Ring 2'!$Q$153:$Q$160,0)</f>
        <v>4</v>
      </c>
      <c r="J90" s="180"/>
      <c r="K90" s="179"/>
      <c r="L90" s="178"/>
      <c r="M90" s="179"/>
      <c r="N90" s="178"/>
      <c r="O90" s="179"/>
      <c r="P90" s="178"/>
      <c r="Q90" s="179"/>
      <c r="R90" s="178"/>
      <c r="S90" s="179"/>
      <c r="T90" s="178"/>
      <c r="U90" s="179"/>
      <c r="V90" s="9"/>
      <c r="W90" s="10">
        <f t="shared" si="81"/>
        <v>0</v>
      </c>
      <c r="X90" s="10">
        <f t="shared" si="82"/>
        <v>0</v>
      </c>
      <c r="Y90" s="10">
        <f t="shared" si="83"/>
        <v>0</v>
      </c>
      <c r="Z90" s="10">
        <f t="shared" si="84"/>
        <v>0</v>
      </c>
      <c r="AA90" s="10">
        <f t="shared" si="85"/>
        <v>0</v>
      </c>
      <c r="AB90" s="10">
        <f t="shared" si="86"/>
        <v>0</v>
      </c>
      <c r="AC90" s="10">
        <f t="shared" si="87"/>
        <v>0</v>
      </c>
      <c r="AD90" s="10">
        <f t="shared" si="88"/>
        <v>0</v>
      </c>
      <c r="AE90" s="10"/>
      <c r="AF90" s="10">
        <f t="shared" si="89"/>
        <v>0</v>
      </c>
    </row>
    <row r="91" spans="1:32">
      <c r="A91" s="45" t="s">
        <v>91</v>
      </c>
      <c r="B91" s="45" t="s">
        <v>327</v>
      </c>
      <c r="C91" s="176" t="s">
        <v>193</v>
      </c>
      <c r="D91" s="177" t="s">
        <v>125</v>
      </c>
      <c r="E91" s="177" t="s">
        <v>136</v>
      </c>
      <c r="F91" s="178" t="s">
        <v>32</v>
      </c>
      <c r="G91" s="179">
        <f>RANK('Ring 3'!$Q$156,'Ring 3'!$Q$154:$Q$157,0)</f>
        <v>3</v>
      </c>
      <c r="H91" s="180" t="s">
        <v>43</v>
      </c>
      <c r="I91" s="179">
        <f>RANK('Ring 3'!Q187,'Ring 3'!Q187,0)</f>
        <v>1</v>
      </c>
      <c r="J91" s="180"/>
      <c r="K91" s="179"/>
      <c r="L91" s="178"/>
      <c r="M91" s="179"/>
      <c r="N91" s="178"/>
      <c r="O91" s="179"/>
      <c r="P91" s="178"/>
      <c r="Q91" s="179"/>
      <c r="R91" s="178"/>
      <c r="S91" s="179"/>
      <c r="T91" s="178"/>
      <c r="U91" s="179"/>
      <c r="V91" s="9"/>
      <c r="W91" s="10">
        <f t="shared" si="81"/>
        <v>1</v>
      </c>
      <c r="X91" s="10">
        <f t="shared" si="82"/>
        <v>3</v>
      </c>
      <c r="Y91" s="10">
        <f t="shared" si="83"/>
        <v>0</v>
      </c>
      <c r="Z91" s="10">
        <f t="shared" si="84"/>
        <v>0</v>
      </c>
      <c r="AA91" s="10">
        <f t="shared" si="85"/>
        <v>0</v>
      </c>
      <c r="AB91" s="10">
        <f t="shared" si="86"/>
        <v>0</v>
      </c>
      <c r="AC91" s="10">
        <f t="shared" si="87"/>
        <v>0</v>
      </c>
      <c r="AD91" s="10">
        <f t="shared" si="88"/>
        <v>0</v>
      </c>
      <c r="AE91" s="10"/>
      <c r="AF91" s="10">
        <f t="shared" si="89"/>
        <v>4</v>
      </c>
    </row>
    <row r="93" spans="1:32" ht="18">
      <c r="A93" s="101" t="s">
        <v>57</v>
      </c>
      <c r="B93" s="18"/>
      <c r="C93" s="22"/>
      <c r="D93" s="1"/>
      <c r="E93" s="1"/>
      <c r="F93" s="25"/>
      <c r="G93" s="29"/>
      <c r="H93" s="25"/>
      <c r="I93" s="29"/>
      <c r="J93" s="25"/>
      <c r="K93" s="29"/>
      <c r="L93" s="25"/>
      <c r="M93" s="29"/>
      <c r="N93" s="25"/>
      <c r="O93" s="29"/>
      <c r="P93" s="25"/>
      <c r="Q93" s="29"/>
      <c r="R93" s="25"/>
      <c r="S93" s="29"/>
      <c r="T93" s="25"/>
      <c r="U93" s="29"/>
      <c r="V93" s="7"/>
      <c r="W93" s="7"/>
      <c r="X93" s="7"/>
      <c r="Y93" s="7"/>
      <c r="Z93" s="7"/>
      <c r="AA93" s="7"/>
      <c r="AB93" s="7"/>
      <c r="AC93" s="7"/>
      <c r="AD93" s="7"/>
      <c r="AE93" s="7"/>
      <c r="AF93" s="7"/>
    </row>
    <row r="94" spans="1:32">
      <c r="A94" s="12" t="s">
        <v>2</v>
      </c>
      <c r="B94" s="12" t="s">
        <v>3</v>
      </c>
      <c r="C94" s="12" t="s">
        <v>5</v>
      </c>
      <c r="D94" s="12" t="s">
        <v>6</v>
      </c>
      <c r="E94" s="12" t="s">
        <v>7</v>
      </c>
      <c r="F94" s="13" t="s">
        <v>140</v>
      </c>
      <c r="G94" s="28" t="s">
        <v>129</v>
      </c>
      <c r="H94" s="13" t="s">
        <v>141</v>
      </c>
      <c r="I94" s="28" t="s">
        <v>129</v>
      </c>
      <c r="J94" s="13" t="s">
        <v>142</v>
      </c>
      <c r="K94" s="28" t="s">
        <v>129</v>
      </c>
      <c r="L94" s="13" t="s">
        <v>143</v>
      </c>
      <c r="M94" s="28" t="s">
        <v>129</v>
      </c>
      <c r="N94" s="13" t="s">
        <v>146</v>
      </c>
      <c r="O94" s="28" t="s">
        <v>129</v>
      </c>
      <c r="P94" s="13" t="s">
        <v>147</v>
      </c>
      <c r="Q94" s="28" t="s">
        <v>129</v>
      </c>
      <c r="R94" s="13" t="s">
        <v>148</v>
      </c>
      <c r="S94" s="28" t="s">
        <v>129</v>
      </c>
      <c r="T94" s="13" t="s">
        <v>339</v>
      </c>
      <c r="U94" s="28" t="s">
        <v>129</v>
      </c>
      <c r="V94" s="13"/>
      <c r="W94" s="170" t="s">
        <v>149</v>
      </c>
      <c r="X94" s="170" t="s">
        <v>150</v>
      </c>
      <c r="Y94" s="170" t="s">
        <v>151</v>
      </c>
      <c r="Z94" s="170" t="s">
        <v>152</v>
      </c>
      <c r="AA94" s="170" t="s">
        <v>153</v>
      </c>
      <c r="AB94" s="170" t="s">
        <v>154</v>
      </c>
      <c r="AC94" s="170" t="s">
        <v>155</v>
      </c>
      <c r="AD94" s="170" t="s">
        <v>550</v>
      </c>
      <c r="AE94" s="13"/>
      <c r="AF94" s="13" t="s">
        <v>11</v>
      </c>
    </row>
    <row r="95" spans="1:32">
      <c r="A95" s="45" t="s">
        <v>66</v>
      </c>
      <c r="B95" s="45" t="s">
        <v>67</v>
      </c>
      <c r="C95" s="176" t="s">
        <v>70</v>
      </c>
      <c r="D95" s="177" t="s">
        <v>124</v>
      </c>
      <c r="E95" s="177" t="s">
        <v>137</v>
      </c>
      <c r="F95" s="178" t="s">
        <v>62</v>
      </c>
      <c r="G95" s="179">
        <f>RANK('Ring 2'!$Q$94,'Ring 2'!$Q$92:$Q$94,0)</f>
        <v>3</v>
      </c>
      <c r="H95" s="180" t="s">
        <v>341</v>
      </c>
      <c r="I95" s="179">
        <f>RANK('Ring 3'!Q201,'Ring 3'!Q201,0)</f>
        <v>1</v>
      </c>
      <c r="J95" s="180"/>
      <c r="K95" s="179"/>
      <c r="L95" s="178"/>
      <c r="M95" s="179"/>
      <c r="N95" s="178"/>
      <c r="O95" s="179"/>
      <c r="P95" s="178"/>
      <c r="Q95" s="179"/>
      <c r="R95" s="178"/>
      <c r="S95" s="179"/>
      <c r="T95" s="178"/>
      <c r="U95" s="179"/>
      <c r="V95" s="9"/>
      <c r="W95" s="10">
        <f t="shared" ref="W95:W100" si="90">IF(G95=0,0,IF((4-G95)&lt;0,0,4-G95))</f>
        <v>1</v>
      </c>
      <c r="X95" s="10">
        <f t="shared" ref="X95:X100" si="91">IF(I95=0,0,IF((4-I95)&lt;0,0,4-I95))</f>
        <v>3</v>
      </c>
      <c r="Y95" s="10">
        <f t="shared" ref="Y95:Y100" si="92">IF(K95=0,0,IF((4-K95)&lt;0,0,4-K95))</f>
        <v>0</v>
      </c>
      <c r="Z95" s="10">
        <f t="shared" ref="Z95:Z100" si="93">IF(M95=0,0,IF((4-M95)&lt;0,0,4-M95))</f>
        <v>0</v>
      </c>
      <c r="AA95" s="10">
        <f t="shared" ref="AA95:AA100" si="94">IF(O95=0,0,IF((4-O95)&lt;0,0,4-O95))</f>
        <v>0</v>
      </c>
      <c r="AB95" s="10">
        <f t="shared" ref="AB95:AB100" si="95">IF(Q95=0,0,IF((4-Q95)&lt;0,0,4-Q95))</f>
        <v>0</v>
      </c>
      <c r="AC95" s="10">
        <f t="shared" ref="AC95:AC100" si="96">IF(S95=0,0,IF((4-S95)&lt;0,0,4-S95))</f>
        <v>0</v>
      </c>
      <c r="AD95" s="10">
        <f t="shared" ref="AD95:AD100" si="97">IF(U95=0,0,IF((4-U95)&lt;0,0,4-U95))</f>
        <v>0</v>
      </c>
      <c r="AE95" s="10"/>
      <c r="AF95" s="10">
        <f t="shared" ref="AF95:AF100" si="98">LARGE(W95:AD95,1)+LARGE(W95:AD95,2)</f>
        <v>4</v>
      </c>
    </row>
    <row r="96" spans="1:32">
      <c r="A96" s="45" t="s">
        <v>58</v>
      </c>
      <c r="B96" s="45" t="s">
        <v>59</v>
      </c>
      <c r="C96" s="176" t="s">
        <v>70</v>
      </c>
      <c r="D96" s="177" t="s">
        <v>124</v>
      </c>
      <c r="E96" s="177" t="s">
        <v>136</v>
      </c>
      <c r="F96" s="178" t="s">
        <v>22</v>
      </c>
      <c r="G96" s="179">
        <f>RANK('Ring 2'!$Q21,'Ring 2'!$Q$20:$Q$44,0)</f>
        <v>1</v>
      </c>
      <c r="H96" s="180" t="s">
        <v>32</v>
      </c>
      <c r="I96" s="179">
        <f>RANK('Ring 3'!$Q$155,'Ring 3'!$Q$154:$Q$157,0)</f>
        <v>2</v>
      </c>
      <c r="J96" s="180"/>
      <c r="K96" s="179"/>
      <c r="L96" s="178"/>
      <c r="M96" s="179"/>
      <c r="N96" s="178"/>
      <c r="O96" s="179"/>
      <c r="P96" s="178"/>
      <c r="Q96" s="179"/>
      <c r="R96" s="178"/>
      <c r="S96" s="179"/>
      <c r="T96" s="178"/>
      <c r="U96" s="179"/>
      <c r="V96" s="9"/>
      <c r="W96" s="10">
        <f>IF(G96=0,0,IF((4-G96)&lt;0,0,4-G96))</f>
        <v>3</v>
      </c>
      <c r="X96" s="10">
        <f>IF(I96=0,0,IF((4-I96)&lt;0,0,4-I96))</f>
        <v>2</v>
      </c>
      <c r="Y96" s="10">
        <f>IF(K96=0,0,IF((4-K96)&lt;0,0,4-K96))</f>
        <v>0</v>
      </c>
      <c r="Z96" s="10">
        <f>IF(M96=0,0,IF((4-M96)&lt;0,0,4-M96))</f>
        <v>0</v>
      </c>
      <c r="AA96" s="10">
        <f>IF(O96=0,0,IF((4-O96)&lt;0,0,4-O96))</f>
        <v>0</v>
      </c>
      <c r="AB96" s="10">
        <f>IF(Q96=0,0,IF((4-Q96)&lt;0,0,4-Q96))</f>
        <v>0</v>
      </c>
      <c r="AC96" s="10">
        <f>IF(S96=0,0,IF((4-S96)&lt;0,0,4-S96))</f>
        <v>0</v>
      </c>
      <c r="AD96" s="10">
        <f>IF(U96=0,0,IF((4-U96)&lt;0,0,4-U96))</f>
        <v>0</v>
      </c>
      <c r="AE96" s="10"/>
      <c r="AF96" s="10">
        <f t="shared" si="98"/>
        <v>5</v>
      </c>
    </row>
    <row r="97" spans="1:32">
      <c r="A97" s="45" t="s">
        <v>334</v>
      </c>
      <c r="B97" s="45" t="s">
        <v>64</v>
      </c>
      <c r="C97" s="176" t="s">
        <v>70</v>
      </c>
      <c r="D97" s="177" t="s">
        <v>124</v>
      </c>
      <c r="E97" s="177" t="s">
        <v>136</v>
      </c>
      <c r="F97" s="178" t="s">
        <v>22</v>
      </c>
      <c r="G97" s="179">
        <f>RANK('Ring 2'!Q39,'Ring 2'!$Q$20:$Q$44,0)</f>
        <v>8</v>
      </c>
      <c r="H97" s="180" t="s">
        <v>139</v>
      </c>
      <c r="I97" s="179">
        <f>RANK('Ring 3'!Q241,'Ring 3'!Q241:Q242,0)</f>
        <v>1</v>
      </c>
      <c r="J97" s="180"/>
      <c r="K97" s="179"/>
      <c r="L97" s="178"/>
      <c r="M97" s="179"/>
      <c r="N97" s="178"/>
      <c r="O97" s="179"/>
      <c r="P97" s="178"/>
      <c r="Q97" s="179"/>
      <c r="R97" s="178"/>
      <c r="S97" s="179"/>
      <c r="T97" s="178"/>
      <c r="U97" s="179"/>
      <c r="V97" s="9"/>
      <c r="W97" s="10">
        <f t="shared" si="90"/>
        <v>0</v>
      </c>
      <c r="X97" s="10">
        <f t="shared" si="91"/>
        <v>3</v>
      </c>
      <c r="Y97" s="10">
        <f t="shared" si="92"/>
        <v>0</v>
      </c>
      <c r="Z97" s="10">
        <f t="shared" si="93"/>
        <v>0</v>
      </c>
      <c r="AA97" s="10">
        <f t="shared" si="94"/>
        <v>0</v>
      </c>
      <c r="AB97" s="10">
        <f t="shared" si="95"/>
        <v>0</v>
      </c>
      <c r="AC97" s="10">
        <f t="shared" si="96"/>
        <v>0</v>
      </c>
      <c r="AD97" s="10">
        <f t="shared" si="97"/>
        <v>0</v>
      </c>
      <c r="AE97" s="10"/>
      <c r="AF97" s="10">
        <f t="shared" si="98"/>
        <v>3</v>
      </c>
    </row>
    <row r="98" spans="1:32">
      <c r="A98" s="45" t="s">
        <v>335</v>
      </c>
      <c r="B98" s="45" t="s">
        <v>261</v>
      </c>
      <c r="C98" s="176" t="s">
        <v>70</v>
      </c>
      <c r="D98" s="177" t="s">
        <v>124</v>
      </c>
      <c r="E98" s="177" t="s">
        <v>137</v>
      </c>
      <c r="F98" s="178" t="s">
        <v>336</v>
      </c>
      <c r="G98" s="179">
        <f>RANK('Ring 3'!$Q$48,'Ring 3'!$Q$46:$Q$50,0)</f>
        <v>2</v>
      </c>
      <c r="H98" s="180" t="s">
        <v>337</v>
      </c>
      <c r="I98" s="179">
        <f>RANK('Ring 3'!$Q$64,'Ring 3'!$Q$61:$Q$64,0)</f>
        <v>2</v>
      </c>
      <c r="J98" s="180" t="s">
        <v>190</v>
      </c>
      <c r="K98" s="179">
        <f>RANK('Ring 3'!$Q$80,'Ring 3'!$Q$76:$Q$80,0)</f>
        <v>2</v>
      </c>
      <c r="L98" s="178" t="s">
        <v>340</v>
      </c>
      <c r="M98" s="179">
        <f>RANK('Ring 3'!$Q$94,'Ring 3'!$Q$91:$Q$94,0)</f>
        <v>2</v>
      </c>
      <c r="N98" s="178" t="s">
        <v>144</v>
      </c>
      <c r="O98" s="179">
        <f>RANK('Ring 3'!$Q$122,'Ring 3'!$Q$120:$Q$123,0)</f>
        <v>1</v>
      </c>
      <c r="P98" s="178" t="s">
        <v>145</v>
      </c>
      <c r="Q98" s="179">
        <f>RANK('Ring 3'!Q136,'Ring 3'!Q134:Q136,0)</f>
        <v>1</v>
      </c>
      <c r="R98" s="178"/>
      <c r="S98" s="179"/>
      <c r="T98" s="178"/>
      <c r="U98" s="179"/>
      <c r="V98" s="9"/>
      <c r="W98" s="10">
        <f t="shared" si="90"/>
        <v>2</v>
      </c>
      <c r="X98" s="10">
        <f t="shared" si="91"/>
        <v>2</v>
      </c>
      <c r="Y98" s="10">
        <f t="shared" si="92"/>
        <v>2</v>
      </c>
      <c r="Z98" s="10">
        <f t="shared" si="93"/>
        <v>2</v>
      </c>
      <c r="AA98" s="10">
        <f t="shared" si="94"/>
        <v>3</v>
      </c>
      <c r="AB98" s="10">
        <f t="shared" si="95"/>
        <v>3</v>
      </c>
      <c r="AC98" s="10">
        <f t="shared" si="96"/>
        <v>0</v>
      </c>
      <c r="AD98" s="10">
        <f t="shared" si="97"/>
        <v>0</v>
      </c>
      <c r="AE98" s="10"/>
      <c r="AF98" s="10">
        <f t="shared" si="98"/>
        <v>6</v>
      </c>
    </row>
    <row r="99" spans="1:32">
      <c r="A99" s="68" t="s">
        <v>356</v>
      </c>
      <c r="B99" s="68" t="s">
        <v>377</v>
      </c>
      <c r="C99" s="176" t="s">
        <v>70</v>
      </c>
      <c r="D99" s="177" t="s">
        <v>124</v>
      </c>
      <c r="E99" s="177" t="s">
        <v>136</v>
      </c>
      <c r="F99" s="180" t="s">
        <v>195</v>
      </c>
      <c r="G99" s="179">
        <f>RANK('Ring 1'!Q126,'Ring 1'!$Q$122:$Q$126,0)</f>
        <v>2</v>
      </c>
      <c r="H99" s="180" t="s">
        <v>202</v>
      </c>
      <c r="I99" s="179">
        <f>RANK('Ring 3'!Q255,'Ring 3'!$Q$253:$Q$255,0)</f>
        <v>2</v>
      </c>
      <c r="J99" s="180"/>
      <c r="K99" s="179"/>
      <c r="L99" s="178"/>
      <c r="M99" s="179"/>
      <c r="N99" s="178"/>
      <c r="O99" s="179"/>
      <c r="P99" s="178"/>
      <c r="Q99" s="179"/>
      <c r="R99" s="178"/>
      <c r="S99" s="179"/>
      <c r="T99" s="178"/>
      <c r="U99" s="179"/>
      <c r="V99" s="9"/>
      <c r="W99" s="10">
        <f t="shared" si="90"/>
        <v>2</v>
      </c>
      <c r="X99" s="10">
        <f t="shared" si="91"/>
        <v>2</v>
      </c>
      <c r="Y99" s="10">
        <f t="shared" si="92"/>
        <v>0</v>
      </c>
      <c r="Z99" s="10">
        <f t="shared" si="93"/>
        <v>0</v>
      </c>
      <c r="AA99" s="10">
        <f t="shared" si="94"/>
        <v>0</v>
      </c>
      <c r="AB99" s="10">
        <f t="shared" si="95"/>
        <v>0</v>
      </c>
      <c r="AC99" s="10">
        <f t="shared" si="96"/>
        <v>0</v>
      </c>
      <c r="AD99" s="10">
        <f t="shared" si="97"/>
        <v>0</v>
      </c>
      <c r="AE99" s="10"/>
      <c r="AF99" s="10">
        <f t="shared" si="98"/>
        <v>4</v>
      </c>
    </row>
    <row r="100" spans="1:32">
      <c r="A100" s="45" t="s">
        <v>291</v>
      </c>
      <c r="B100" s="45" t="s">
        <v>291</v>
      </c>
      <c r="C100" s="176" t="s">
        <v>291</v>
      </c>
      <c r="D100" s="177"/>
      <c r="E100" s="177"/>
      <c r="F100" s="178"/>
      <c r="G100" s="179"/>
      <c r="H100" s="180"/>
      <c r="I100" s="179"/>
      <c r="J100" s="180"/>
      <c r="K100" s="179"/>
      <c r="L100" s="178"/>
      <c r="M100" s="179"/>
      <c r="N100" s="178"/>
      <c r="O100" s="179"/>
      <c r="P100" s="178"/>
      <c r="Q100" s="179"/>
      <c r="R100" s="178"/>
      <c r="S100" s="179"/>
      <c r="T100" s="178"/>
      <c r="U100" s="179"/>
      <c r="V100" s="9"/>
      <c r="W100" s="10">
        <f t="shared" si="90"/>
        <v>0</v>
      </c>
      <c r="X100" s="10">
        <f t="shared" si="91"/>
        <v>0</v>
      </c>
      <c r="Y100" s="10">
        <f t="shared" si="92"/>
        <v>0</v>
      </c>
      <c r="Z100" s="10">
        <f t="shared" si="93"/>
        <v>0</v>
      </c>
      <c r="AA100" s="10">
        <f t="shared" si="94"/>
        <v>0</v>
      </c>
      <c r="AB100" s="10">
        <f t="shared" si="95"/>
        <v>0</v>
      </c>
      <c r="AC100" s="10">
        <f t="shared" si="96"/>
        <v>0</v>
      </c>
      <c r="AD100" s="10">
        <f t="shared" si="97"/>
        <v>0</v>
      </c>
      <c r="AE100" s="10"/>
      <c r="AF100" s="10">
        <f t="shared" si="98"/>
        <v>0</v>
      </c>
    </row>
  </sheetData>
  <phoneticPr fontId="0" type="noConversion"/>
  <conditionalFormatting sqref="H32 J32">
    <cfRule type="containsBlanks" dxfId="0" priority="1">
      <formula>LEN(TRIM(H32))=0</formula>
    </cfRule>
  </conditionalFormatting>
  <pageMargins left="0.21" right="0.18" top="0.31" bottom="0.38" header="0.3" footer="0.22"/>
  <pageSetup paperSize="5" scale="83" orientation="landscape" horizontalDpi="1200" verticalDpi="1200" r:id="rId1"/>
  <headerFooter>
    <oddHeader>&amp;R&amp;"Arial,Regular"&amp;10 14th Annual Collegiate Wushu Championships
Hosted by the University of Oregon</oddHeader>
    <oddFooter>&amp;C&amp;"Arial,Regular"&amp;10Page &amp;P of &amp;N</oddFooter>
  </headerFooter>
  <rowBreaks count="1" manualBreakCount="1">
    <brk id="38" max="22" man="1"/>
  </rowBreaks>
  <colBreaks count="1" manualBreakCount="1">
    <brk id="21" max="63" man="1"/>
  </colBreaks>
  <ignoredErrors>
    <ignoredError sqref="AC5" formula="1"/>
  </ignoredErrors>
</worksheet>
</file>

<file path=xl/worksheets/sheet7.xml><?xml version="1.0" encoding="utf-8"?>
<worksheet xmlns="http://schemas.openxmlformats.org/spreadsheetml/2006/main" xmlns:r="http://schemas.openxmlformats.org/officeDocument/2006/relationships">
  <dimension ref="A1:AA14"/>
  <sheetViews>
    <sheetView tabSelected="1" workbookViewId="0">
      <selection activeCell="J20" sqref="J20"/>
    </sheetView>
  </sheetViews>
  <sheetFormatPr defaultRowHeight="12.75"/>
  <cols>
    <col min="1" max="1" width="18.140625" style="38" customWidth="1"/>
    <col min="2" max="2" width="6.140625" style="38" bestFit="1" customWidth="1"/>
    <col min="3" max="3" width="27.42578125" style="38" bestFit="1" customWidth="1"/>
    <col min="4" max="9" width="7.85546875" style="32" bestFit="1" customWidth="1"/>
    <col min="10" max="10" width="10.140625" style="32" bestFit="1" customWidth="1"/>
    <col min="11" max="11" width="7" style="32" customWidth="1"/>
    <col min="12" max="12" width="8.5703125" style="32" bestFit="1" customWidth="1"/>
    <col min="13" max="13" width="6.7109375" style="219" bestFit="1" customWidth="1"/>
    <col min="14" max="16384" width="9.140625" style="38"/>
  </cols>
  <sheetData>
    <row r="1" spans="1:27" s="33" customFormat="1" ht="26.25">
      <c r="A1" s="181" t="s">
        <v>210</v>
      </c>
      <c r="D1" s="34"/>
      <c r="E1" s="34"/>
      <c r="F1" s="34"/>
      <c r="G1" s="31"/>
      <c r="H1" s="31"/>
      <c r="I1" s="31"/>
      <c r="J1" s="31"/>
      <c r="K1" s="31"/>
      <c r="L1" s="31"/>
      <c r="M1" s="217"/>
      <c r="N1" s="31"/>
      <c r="O1" s="35"/>
      <c r="P1" s="31"/>
      <c r="Q1" s="35"/>
      <c r="R1" s="31"/>
      <c r="S1" s="36"/>
      <c r="T1" s="36"/>
      <c r="U1" s="36"/>
      <c r="V1" s="36"/>
      <c r="W1" s="36"/>
      <c r="X1" s="36"/>
      <c r="Y1" s="36"/>
      <c r="Z1" s="36"/>
      <c r="AA1" s="36"/>
    </row>
    <row r="2" spans="1:27" s="33" customFormat="1">
      <c r="D2" s="34"/>
      <c r="E2" s="34"/>
      <c r="F2" s="34"/>
      <c r="G2" s="31"/>
      <c r="H2" s="31"/>
      <c r="I2" s="31"/>
      <c r="J2" s="31"/>
      <c r="K2" s="31"/>
      <c r="L2" s="31"/>
      <c r="M2" s="217"/>
      <c r="N2" s="31"/>
      <c r="O2" s="35"/>
      <c r="P2" s="31"/>
      <c r="Q2" s="35"/>
      <c r="R2" s="31"/>
      <c r="S2" s="36"/>
      <c r="T2" s="36"/>
      <c r="U2" s="36"/>
      <c r="V2" s="36"/>
      <c r="W2" s="36"/>
      <c r="X2" s="36"/>
      <c r="Y2" s="36"/>
      <c r="Z2" s="36"/>
      <c r="AA2" s="36"/>
    </row>
    <row r="3" spans="1:27">
      <c r="A3" s="12" t="s">
        <v>5</v>
      </c>
      <c r="B3" s="12" t="s">
        <v>6</v>
      </c>
      <c r="C3" s="12" t="s">
        <v>23</v>
      </c>
      <c r="D3" s="30" t="s">
        <v>212</v>
      </c>
      <c r="E3" s="30" t="s">
        <v>213</v>
      </c>
      <c r="F3" s="30" t="s">
        <v>214</v>
      </c>
      <c r="G3" s="30" t="s">
        <v>215</v>
      </c>
      <c r="H3" s="30" t="s">
        <v>216</v>
      </c>
      <c r="I3" s="30" t="s">
        <v>217</v>
      </c>
      <c r="J3" s="30" t="s">
        <v>211</v>
      </c>
      <c r="K3" s="30" t="s">
        <v>218</v>
      </c>
      <c r="L3" s="30" t="s">
        <v>13</v>
      </c>
      <c r="M3" s="14" t="s">
        <v>121</v>
      </c>
    </row>
    <row r="4" spans="1:27">
      <c r="A4" s="294" t="s">
        <v>46</v>
      </c>
      <c r="B4" s="298" t="s">
        <v>124</v>
      </c>
      <c r="C4" s="300" t="s">
        <v>532</v>
      </c>
      <c r="D4" s="301">
        <f>TeamPlace!AF23</f>
        <v>6</v>
      </c>
      <c r="E4" s="301">
        <f>TeamPlace!AF24</f>
        <v>6</v>
      </c>
      <c r="F4" s="301">
        <f>TeamPlace!AF25</f>
        <v>6</v>
      </c>
      <c r="G4" s="301">
        <f>TeamPlace!AF26</f>
        <v>6</v>
      </c>
      <c r="H4" s="301">
        <f>TeamPlace!AF27</f>
        <v>6</v>
      </c>
      <c r="I4" s="301">
        <f>TeamPlace!AF28</f>
        <v>6</v>
      </c>
      <c r="J4" s="301">
        <f>GroupSet!T4</f>
        <v>6</v>
      </c>
      <c r="K4" s="301">
        <f>SUM(D4:J4)</f>
        <v>42</v>
      </c>
      <c r="L4" s="301">
        <f>RANK(K4,$K$4:$K$14,0)</f>
        <v>1</v>
      </c>
      <c r="M4" s="302"/>
    </row>
    <row r="5" spans="1:27">
      <c r="A5" s="221" t="s">
        <v>80</v>
      </c>
      <c r="B5" s="220" t="s">
        <v>124</v>
      </c>
      <c r="C5" s="252" t="s">
        <v>533</v>
      </c>
      <c r="D5" s="253">
        <f>TeamPlace!AF50</f>
        <v>3</v>
      </c>
      <c r="E5" s="253">
        <f>TeamPlace!AF51</f>
        <v>3</v>
      </c>
      <c r="F5" s="253">
        <f>TeamPlace!AF52</f>
        <v>0</v>
      </c>
      <c r="G5" s="253">
        <f>TeamPlace!AF53</f>
        <v>6</v>
      </c>
      <c r="H5" s="253">
        <f>TeamPlace!AF54</f>
        <v>6</v>
      </c>
      <c r="I5" s="253">
        <f>TeamPlace!AF55</f>
        <v>6</v>
      </c>
      <c r="J5" s="253">
        <f>GroupSet!T5</f>
        <v>4</v>
      </c>
      <c r="K5" s="253">
        <f>SUM(D5:J5)</f>
        <v>28</v>
      </c>
      <c r="L5" s="64">
        <f>RANK(K5,$K$4:$K$14,0)</f>
        <v>2</v>
      </c>
      <c r="M5" s="254"/>
    </row>
    <row r="6" spans="1:27">
      <c r="A6" s="62" t="s">
        <v>46</v>
      </c>
      <c r="B6" s="49" t="s">
        <v>126</v>
      </c>
      <c r="C6" s="63" t="s">
        <v>542</v>
      </c>
      <c r="D6" s="64">
        <f>TeamPlace!AF41</f>
        <v>5</v>
      </c>
      <c r="E6" s="64">
        <f>TeamPlace!AF42</f>
        <v>6</v>
      </c>
      <c r="F6" s="64">
        <f>TeamPlace!AF43</f>
        <v>6</v>
      </c>
      <c r="G6" s="64">
        <f>TeamPlace!AF44</f>
        <v>2</v>
      </c>
      <c r="H6" s="64">
        <f>TeamPlace!AF45</f>
        <v>6</v>
      </c>
      <c r="I6" s="64">
        <f>TeamPlace!AF46</f>
        <v>0</v>
      </c>
      <c r="J6" s="64">
        <f>GroupSet!T10</f>
        <v>1</v>
      </c>
      <c r="K6" s="64">
        <f>SUM(D6:J6)</f>
        <v>26</v>
      </c>
      <c r="L6" s="64">
        <f>RANK(K6,$K$4:$K$14,0)</f>
        <v>3</v>
      </c>
      <c r="M6" s="218"/>
    </row>
    <row r="7" spans="1:27">
      <c r="A7" s="62" t="s">
        <v>70</v>
      </c>
      <c r="B7" s="49" t="s">
        <v>124</v>
      </c>
      <c r="C7" s="63" t="s">
        <v>57</v>
      </c>
      <c r="D7" s="64">
        <f>TeamPlace!AF95</f>
        <v>4</v>
      </c>
      <c r="E7" s="64">
        <f>TeamPlace!AF96</f>
        <v>5</v>
      </c>
      <c r="F7" s="64">
        <f>TeamPlace!AF97</f>
        <v>3</v>
      </c>
      <c r="G7" s="64">
        <f>TeamPlace!AF98</f>
        <v>6</v>
      </c>
      <c r="H7" s="64">
        <f>TeamPlace!AF99</f>
        <v>4</v>
      </c>
      <c r="I7" s="64">
        <f>TeamPlace!AF100</f>
        <v>0</v>
      </c>
      <c r="J7" s="64">
        <f>GroupSet!T14</f>
        <v>1</v>
      </c>
      <c r="K7" s="64">
        <f>SUM(D7:J7)</f>
        <v>23</v>
      </c>
      <c r="L7" s="64">
        <f>RANK(K7,$K$4:$K$14,0)</f>
        <v>4</v>
      </c>
      <c r="M7" s="218"/>
    </row>
    <row r="8" spans="1:27">
      <c r="A8" s="62" t="s">
        <v>185</v>
      </c>
      <c r="B8" s="49" t="s">
        <v>124</v>
      </c>
      <c r="C8" s="63" t="s">
        <v>543</v>
      </c>
      <c r="D8" s="64">
        <f>TeamPlace!AF68</f>
        <v>2</v>
      </c>
      <c r="E8" s="64">
        <f>TeamPlace!AF69</f>
        <v>3</v>
      </c>
      <c r="F8" s="64">
        <f>TeamPlace!AF70</f>
        <v>4</v>
      </c>
      <c r="G8" s="64">
        <f>TeamPlace!AF71</f>
        <v>3</v>
      </c>
      <c r="H8" s="64">
        <f>TeamPlace!AF72</f>
        <v>3</v>
      </c>
      <c r="I8" s="64">
        <f>TeamPlace!AF73</f>
        <v>6</v>
      </c>
      <c r="J8" s="64">
        <f>GroupSet!T7</f>
        <v>1</v>
      </c>
      <c r="K8" s="64">
        <f>SUM(D8:J8)</f>
        <v>22</v>
      </c>
      <c r="L8" s="64">
        <f>RANK(K8,$K$4:$K$14,0)</f>
        <v>5</v>
      </c>
      <c r="M8" s="218"/>
    </row>
    <row r="9" spans="1:27">
      <c r="A9" s="62" t="s">
        <v>193</v>
      </c>
      <c r="B9" s="49" t="s">
        <v>124</v>
      </c>
      <c r="C9" s="63" t="s">
        <v>537</v>
      </c>
      <c r="D9" s="64">
        <f>TeamPlace!AF77</f>
        <v>3</v>
      </c>
      <c r="E9" s="64">
        <f>TeamPlace!AF78</f>
        <v>4</v>
      </c>
      <c r="F9" s="64">
        <f>TeamPlace!AF79</f>
        <v>2</v>
      </c>
      <c r="G9" s="64">
        <f>TeamPlace!AF80</f>
        <v>3</v>
      </c>
      <c r="H9" s="64">
        <f>TeamPlace!AF81</f>
        <v>5</v>
      </c>
      <c r="I9" s="64">
        <f>TeamPlace!AF82</f>
        <v>3</v>
      </c>
      <c r="J9" s="64">
        <f>GroupSet!T8</f>
        <v>1</v>
      </c>
      <c r="K9" s="64">
        <f>SUM(D9:J9)</f>
        <v>21</v>
      </c>
      <c r="L9" s="64">
        <f>RANK(K9,$K$4:$K$14,0)</f>
        <v>6</v>
      </c>
      <c r="M9" s="218"/>
    </row>
    <row r="10" spans="1:27">
      <c r="A10" s="62" t="s">
        <v>179</v>
      </c>
      <c r="B10" s="49" t="s">
        <v>124</v>
      </c>
      <c r="C10" s="63" t="s">
        <v>540</v>
      </c>
      <c r="D10" s="64">
        <f>TeamPlace!AF5</f>
        <v>3</v>
      </c>
      <c r="E10" s="64">
        <f>TeamPlace!AF6</f>
        <v>2</v>
      </c>
      <c r="F10" s="64">
        <f>TeamPlace!AF7</f>
        <v>2</v>
      </c>
      <c r="G10" s="64">
        <f>TeamPlace!AF8</f>
        <v>5</v>
      </c>
      <c r="H10" s="64">
        <f>TeamPlace!AF9</f>
        <v>3</v>
      </c>
      <c r="I10" s="64">
        <f>TeamPlace!AF10</f>
        <v>2</v>
      </c>
      <c r="J10" s="64">
        <f>GroupSet!T6</f>
        <v>2</v>
      </c>
      <c r="K10" s="64">
        <f>SUM(D10:J10)</f>
        <v>19</v>
      </c>
      <c r="L10" s="64">
        <f>RANK(K10,$K$4:$K$14,0)</f>
        <v>7</v>
      </c>
      <c r="M10" s="218"/>
    </row>
    <row r="11" spans="1:27">
      <c r="A11" s="62" t="s">
        <v>46</v>
      </c>
      <c r="B11" s="49" t="s">
        <v>125</v>
      </c>
      <c r="C11" s="63" t="s">
        <v>534</v>
      </c>
      <c r="D11" s="64">
        <f>TeamPlace!AF32</f>
        <v>4</v>
      </c>
      <c r="E11" s="64">
        <f>TeamPlace!AF33</f>
        <v>0</v>
      </c>
      <c r="F11" s="64">
        <f>TeamPlace!AF34</f>
        <v>6</v>
      </c>
      <c r="G11" s="64">
        <f>TeamPlace!AF35</f>
        <v>6</v>
      </c>
      <c r="H11" s="64">
        <f>TeamPlace!AF36</f>
        <v>1</v>
      </c>
      <c r="I11" s="64">
        <f>TeamPlace!AF37</f>
        <v>0</v>
      </c>
      <c r="J11" s="64">
        <f>GroupSet!T12</f>
        <v>1</v>
      </c>
      <c r="K11" s="64">
        <f>SUM(D11:J11)</f>
        <v>18</v>
      </c>
      <c r="L11" s="64">
        <f>RANK(K11,$K$4:$K$14,0)</f>
        <v>8</v>
      </c>
      <c r="M11" s="218"/>
    </row>
    <row r="12" spans="1:27">
      <c r="A12" s="62" t="s">
        <v>193</v>
      </c>
      <c r="B12" s="49" t="s">
        <v>125</v>
      </c>
      <c r="C12" s="63" t="s">
        <v>538</v>
      </c>
      <c r="D12" s="64">
        <f>TeamPlace!AF86</f>
        <v>4</v>
      </c>
      <c r="E12" s="64">
        <f>TeamPlace!AF87</f>
        <v>2</v>
      </c>
      <c r="F12" s="64">
        <f>TeamPlace!AF88</f>
        <v>1</v>
      </c>
      <c r="G12" s="64">
        <f>TeamPlace!AF89</f>
        <v>6</v>
      </c>
      <c r="H12" s="64">
        <f>TeamPlace!AF90</f>
        <v>0</v>
      </c>
      <c r="I12" s="64">
        <f>TeamPlace!AF91</f>
        <v>4</v>
      </c>
      <c r="J12" s="64">
        <f>GroupSet!T13</f>
        <v>1</v>
      </c>
      <c r="K12" s="64">
        <f>SUM(D12:J12)</f>
        <v>18</v>
      </c>
      <c r="L12" s="64">
        <f>RANK(K12,$K$4:$K$14,0)</f>
        <v>8</v>
      </c>
      <c r="M12" s="218"/>
    </row>
    <row r="13" spans="1:27">
      <c r="A13" s="47" t="s">
        <v>80</v>
      </c>
      <c r="B13" s="49" t="s">
        <v>125</v>
      </c>
      <c r="C13" s="63" t="s">
        <v>535</v>
      </c>
      <c r="D13" s="64">
        <f>TeamPlace!AF59</f>
        <v>3</v>
      </c>
      <c r="E13" s="64">
        <f>TeamPlace!AF60</f>
        <v>3</v>
      </c>
      <c r="F13" s="64">
        <f>TeamPlace!AF61</f>
        <v>0</v>
      </c>
      <c r="G13" s="64">
        <f>TeamPlace!AF62</f>
        <v>3</v>
      </c>
      <c r="H13" s="64">
        <f>TeamPlace!AF63</f>
        <v>0</v>
      </c>
      <c r="I13" s="64">
        <f>TeamPlace!AF64</f>
        <v>1</v>
      </c>
      <c r="J13" s="64">
        <f>GroupSet!T11</f>
        <v>1</v>
      </c>
      <c r="K13" s="64">
        <f>SUM(D13:J13)</f>
        <v>11</v>
      </c>
      <c r="L13" s="64">
        <f>RANK(K13,$K$4:$K$14,0)</f>
        <v>10</v>
      </c>
      <c r="M13" s="218"/>
    </row>
    <row r="14" spans="1:27">
      <c r="A14" s="62" t="s">
        <v>179</v>
      </c>
      <c r="B14" s="49" t="s">
        <v>125</v>
      </c>
      <c r="C14" s="63" t="s">
        <v>541</v>
      </c>
      <c r="D14" s="64">
        <f>TeamPlace!AF14</f>
        <v>0</v>
      </c>
      <c r="E14" s="64">
        <f>TeamPlace!AF15</f>
        <v>1</v>
      </c>
      <c r="F14" s="64">
        <f>TeamPlace!AF16</f>
        <v>0</v>
      </c>
      <c r="G14" s="64">
        <f>TeamPlace!AF17</f>
        <v>2</v>
      </c>
      <c r="H14" s="64">
        <f>TeamPlace!AF18</f>
        <v>0</v>
      </c>
      <c r="I14" s="64">
        <f>TeamPlace!AF19</f>
        <v>0</v>
      </c>
      <c r="J14" s="64">
        <f>GroupSet!T9</f>
        <v>1</v>
      </c>
      <c r="K14" s="64">
        <f>SUM(D14:J14)</f>
        <v>4</v>
      </c>
      <c r="L14" s="64">
        <f>RANK(K14,$K$4:$K$14,0)</f>
        <v>11</v>
      </c>
      <c r="M14" s="218"/>
    </row>
  </sheetData>
  <sortState ref="A4:M14">
    <sortCondition ref="L4"/>
  </sortState>
  <phoneticPr fontId="0" type="noConversion"/>
  <pageMargins left="0.7" right="0.7" top="0.56000000000000005" bottom="0.48" header="0.21" footer="0.3"/>
  <pageSetup paperSize="5" scale="120" orientation="landscape" horizontalDpi="1200" verticalDpi="1200" r:id="rId1"/>
  <headerFooter>
    <oddHeader>&amp;R&amp;"Arial,Regular"&amp;10 14th Annual Collegiate Wushu Championships
Hosted by the University of Oregon</oddHeader>
    <oddFooter>&amp;C&amp;"Arial,Regular"&amp;10Page &amp;P of &amp;N</oddFooter>
  </headerFooter>
  <legacyDrawing r:id="rId2"/>
</worksheet>
</file>

<file path=xl/worksheets/sheet8.xml><?xml version="1.0" encoding="utf-8"?>
<worksheet xmlns="http://schemas.openxmlformats.org/spreadsheetml/2006/main" xmlns:r="http://schemas.openxmlformats.org/officeDocument/2006/relationships">
  <dimension ref="A1:AF20"/>
  <sheetViews>
    <sheetView zoomScaleNormal="100" zoomScaleSheetLayoutView="90" workbookViewId="0"/>
  </sheetViews>
  <sheetFormatPr defaultRowHeight="12.75"/>
  <cols>
    <col min="1" max="1" width="11.42578125" style="38" customWidth="1"/>
    <col min="2" max="2" width="13.85546875" style="38" bestFit="1" customWidth="1"/>
    <col min="3" max="3" width="17.7109375" style="38" bestFit="1" customWidth="1"/>
    <col min="4" max="4" width="17.28515625" style="38" bestFit="1" customWidth="1"/>
    <col min="5" max="5" width="6.140625" style="11" bestFit="1" customWidth="1"/>
    <col min="6" max="6" width="16.7109375" style="38" bestFit="1" customWidth="1"/>
    <col min="7" max="7" width="6.140625" style="11" bestFit="1" customWidth="1"/>
    <col min="8" max="8" width="23.28515625" style="38" bestFit="1" customWidth="1"/>
    <col min="9" max="9" width="6.140625" style="11" bestFit="1" customWidth="1"/>
    <col min="10" max="10" width="30.7109375" style="42" bestFit="1" customWidth="1"/>
    <col min="11" max="11" width="6.140625" style="11" bestFit="1" customWidth="1"/>
    <col min="12" max="12" width="26.7109375" style="42" bestFit="1" customWidth="1"/>
    <col min="13" max="13" width="6.140625" style="11" bestFit="1" customWidth="1"/>
    <col min="14" max="14" width="23.28515625" style="38" bestFit="1" customWidth="1"/>
    <col min="15" max="15" width="6.140625" style="11" bestFit="1" customWidth="1"/>
    <col min="16" max="16" width="19.7109375" style="38" bestFit="1" customWidth="1"/>
    <col min="17" max="17" width="6.140625" style="11" bestFit="1" customWidth="1"/>
    <col min="18" max="18" width="23.28515625" style="38" bestFit="1" customWidth="1"/>
    <col min="19" max="19" width="6.140625" style="11" bestFit="1" customWidth="1"/>
    <col min="20" max="20" width="1.140625" style="36" hidden="1" customWidth="1"/>
    <col min="21" max="28" width="5.28515625" style="36" hidden="1" customWidth="1"/>
    <col min="29" max="29" width="1.140625" style="36" customWidth="1"/>
    <col min="30" max="30" width="6.28515625" style="40" bestFit="1" customWidth="1"/>
    <col min="31" max="31" width="9.140625" style="40" customWidth="1"/>
    <col min="32" max="32" width="6.7109375" style="38" bestFit="1" customWidth="1"/>
    <col min="33" max="16384" width="9.140625" style="38"/>
  </cols>
  <sheetData>
    <row r="1" spans="1:32" ht="26.25">
      <c r="A1" s="182" t="s">
        <v>222</v>
      </c>
    </row>
    <row r="3" spans="1:32" ht="18">
      <c r="A3" s="41" t="s">
        <v>127</v>
      </c>
    </row>
    <row r="4" spans="1:32" s="39" customFormat="1">
      <c r="A4" s="12" t="s">
        <v>2</v>
      </c>
      <c r="B4" s="12" t="s">
        <v>3</v>
      </c>
      <c r="C4" s="12" t="s">
        <v>5</v>
      </c>
      <c r="D4" s="12" t="s">
        <v>140</v>
      </c>
      <c r="E4" s="14" t="s">
        <v>129</v>
      </c>
      <c r="F4" s="12" t="s">
        <v>141</v>
      </c>
      <c r="G4" s="14" t="s">
        <v>129</v>
      </c>
      <c r="H4" s="12" t="s">
        <v>142</v>
      </c>
      <c r="I4" s="14" t="s">
        <v>129</v>
      </c>
      <c r="J4" s="12" t="s">
        <v>143</v>
      </c>
      <c r="K4" s="14" t="s">
        <v>129</v>
      </c>
      <c r="L4" s="12" t="s">
        <v>146</v>
      </c>
      <c r="M4" s="14" t="s">
        <v>129</v>
      </c>
      <c r="N4" s="12" t="s">
        <v>147</v>
      </c>
      <c r="O4" s="14" t="s">
        <v>129</v>
      </c>
      <c r="P4" s="12" t="s">
        <v>148</v>
      </c>
      <c r="Q4" s="14" t="s">
        <v>129</v>
      </c>
      <c r="R4" s="12" t="s">
        <v>339</v>
      </c>
      <c r="S4" s="14" t="s">
        <v>129</v>
      </c>
      <c r="T4" s="56"/>
      <c r="U4" s="56" t="s">
        <v>149</v>
      </c>
      <c r="V4" s="56" t="s">
        <v>150</v>
      </c>
      <c r="W4" s="56" t="s">
        <v>151</v>
      </c>
      <c r="X4" s="56" t="s">
        <v>152</v>
      </c>
      <c r="Y4" s="56" t="s">
        <v>153</v>
      </c>
      <c r="Z4" s="56" t="s">
        <v>154</v>
      </c>
      <c r="AA4" s="56" t="s">
        <v>155</v>
      </c>
      <c r="AB4" s="56" t="s">
        <v>550</v>
      </c>
      <c r="AC4" s="56"/>
      <c r="AD4" s="12" t="s">
        <v>11</v>
      </c>
      <c r="AE4" s="12" t="s">
        <v>13</v>
      </c>
      <c r="AF4" s="216" t="s">
        <v>121</v>
      </c>
    </row>
    <row r="5" spans="1:32">
      <c r="A5" s="288" t="s">
        <v>60</v>
      </c>
      <c r="B5" s="288" t="s">
        <v>484</v>
      </c>
      <c r="C5" s="288" t="s">
        <v>179</v>
      </c>
      <c r="D5" s="288" t="s">
        <v>336</v>
      </c>
      <c r="E5" s="289">
        <v>1</v>
      </c>
      <c r="F5" s="288" t="s">
        <v>337</v>
      </c>
      <c r="G5" s="289">
        <v>1</v>
      </c>
      <c r="H5" s="290" t="s">
        <v>190</v>
      </c>
      <c r="I5" s="289">
        <v>2</v>
      </c>
      <c r="J5" s="291" t="s">
        <v>340</v>
      </c>
      <c r="K5" s="289">
        <v>1</v>
      </c>
      <c r="L5" s="291" t="s">
        <v>144</v>
      </c>
      <c r="M5" s="289">
        <v>1</v>
      </c>
      <c r="N5" s="290" t="s">
        <v>145</v>
      </c>
      <c r="O5" s="289">
        <v>1</v>
      </c>
      <c r="P5" s="290"/>
      <c r="Q5" s="289"/>
      <c r="R5" s="290"/>
      <c r="S5" s="289"/>
      <c r="T5" s="292"/>
      <c r="U5" s="292">
        <f t="shared" ref="U5:U14" si="0">IF(E5=0,0,IF((4-E5)&lt;0,0,4-E5))</f>
        <v>3</v>
      </c>
      <c r="V5" s="292">
        <f t="shared" ref="V5:V14" si="1">IF(G5=0,0,IF((4-G5)&lt;0,0,4-G5))</f>
        <v>3</v>
      </c>
      <c r="W5" s="292">
        <f t="shared" ref="W5:W14" si="2">IF(I5=0,0,IF((4-I5)&lt;0,0,4-I5))</f>
        <v>2</v>
      </c>
      <c r="X5" s="292">
        <f t="shared" ref="X5:X14" si="3">IF(K5=0,0,IF((4-K5)&lt;0,0,4-K5))</f>
        <v>3</v>
      </c>
      <c r="Y5" s="292">
        <f t="shared" ref="Y5:Y14" si="4">IF(M5=0,0,IF((4-M5)&lt;0,0,4-M5))</f>
        <v>3</v>
      </c>
      <c r="Z5" s="292">
        <f t="shared" ref="Z5:Z14" si="5">IF(O5=0,0,IF((4-O5)&lt;0,0,4-O5))</f>
        <v>3</v>
      </c>
      <c r="AA5" s="292">
        <f t="shared" ref="AA5:AA14" si="6">IF(Q5=0,0,IF((4-Q5)&lt;0,0,4-Q5))</f>
        <v>0</v>
      </c>
      <c r="AB5" s="292">
        <f t="shared" ref="AB5:AB14" si="7">IF(S5=0,0,IF((4-S5)&lt;0,0,4-S5))</f>
        <v>0</v>
      </c>
      <c r="AC5" s="292"/>
      <c r="AD5" s="292">
        <f t="shared" ref="AD5:AD14" si="8">LARGE(U5:AB5,1)+LARGE(U5:AB5,2)+LARGE(U5:AB5,3)+LARGE(U5:AB5,4)</f>
        <v>12</v>
      </c>
      <c r="AE5" s="293">
        <f t="shared" ref="AE5:AE14" si="9">RANK(AD5,$AD$5:$AD$14,0)</f>
        <v>1</v>
      </c>
      <c r="AF5" s="294"/>
    </row>
    <row r="6" spans="1:32">
      <c r="A6" s="45" t="s">
        <v>181</v>
      </c>
      <c r="B6" s="45" t="s">
        <v>182</v>
      </c>
      <c r="C6" s="45" t="s">
        <v>185</v>
      </c>
      <c r="D6" s="45" t="s">
        <v>203</v>
      </c>
      <c r="E6" s="46">
        <v>2</v>
      </c>
      <c r="F6" s="45" t="s">
        <v>29</v>
      </c>
      <c r="G6" s="46">
        <v>3</v>
      </c>
      <c r="H6" s="47" t="s">
        <v>138</v>
      </c>
      <c r="I6" s="46">
        <v>3</v>
      </c>
      <c r="J6" s="48" t="s">
        <v>548</v>
      </c>
      <c r="K6" s="46">
        <v>1</v>
      </c>
      <c r="L6" s="48" t="s">
        <v>546</v>
      </c>
      <c r="M6" s="46">
        <v>1</v>
      </c>
      <c r="N6" s="47" t="s">
        <v>195</v>
      </c>
      <c r="O6" s="46">
        <v>1</v>
      </c>
      <c r="P6" s="47"/>
      <c r="Q6" s="46"/>
      <c r="R6" s="47"/>
      <c r="S6" s="46"/>
      <c r="T6" s="43"/>
      <c r="U6" s="44">
        <f t="shared" si="0"/>
        <v>2</v>
      </c>
      <c r="V6" s="44">
        <f t="shared" si="1"/>
        <v>1</v>
      </c>
      <c r="W6" s="44">
        <f t="shared" si="2"/>
        <v>1</v>
      </c>
      <c r="X6" s="44">
        <f t="shared" si="3"/>
        <v>3</v>
      </c>
      <c r="Y6" s="44">
        <f t="shared" si="4"/>
        <v>3</v>
      </c>
      <c r="Z6" s="44">
        <f t="shared" si="5"/>
        <v>3</v>
      </c>
      <c r="AA6" s="44">
        <f t="shared" si="6"/>
        <v>0</v>
      </c>
      <c r="AB6" s="44">
        <f t="shared" si="7"/>
        <v>0</v>
      </c>
      <c r="AC6" s="44"/>
      <c r="AD6" s="55">
        <f t="shared" si="8"/>
        <v>11</v>
      </c>
      <c r="AE6" s="49">
        <f t="shared" si="9"/>
        <v>2</v>
      </c>
      <c r="AF6" s="47"/>
    </row>
    <row r="7" spans="1:32">
      <c r="A7" s="45" t="s">
        <v>431</v>
      </c>
      <c r="B7" s="45" t="s">
        <v>71</v>
      </c>
      <c r="C7" s="45" t="s">
        <v>254</v>
      </c>
      <c r="D7" s="45" t="s">
        <v>203</v>
      </c>
      <c r="E7" s="46">
        <v>1</v>
      </c>
      <c r="F7" s="45" t="s">
        <v>32</v>
      </c>
      <c r="G7" s="46">
        <v>3</v>
      </c>
      <c r="H7" s="47" t="s">
        <v>29</v>
      </c>
      <c r="I7" s="46">
        <v>1</v>
      </c>
      <c r="J7" s="48" t="s">
        <v>138</v>
      </c>
      <c r="K7" s="46">
        <v>1</v>
      </c>
      <c r="L7" s="48"/>
      <c r="M7" s="46"/>
      <c r="N7" s="47"/>
      <c r="O7" s="46"/>
      <c r="P7" s="47"/>
      <c r="Q7" s="46"/>
      <c r="R7" s="47"/>
      <c r="S7" s="46"/>
      <c r="T7" s="43"/>
      <c r="U7" s="44">
        <f t="shared" si="0"/>
        <v>3</v>
      </c>
      <c r="V7" s="44">
        <f t="shared" si="1"/>
        <v>1</v>
      </c>
      <c r="W7" s="44">
        <f t="shared" si="2"/>
        <v>3</v>
      </c>
      <c r="X7" s="44">
        <f t="shared" si="3"/>
        <v>3</v>
      </c>
      <c r="Y7" s="44">
        <f t="shared" si="4"/>
        <v>0</v>
      </c>
      <c r="Z7" s="44">
        <f t="shared" si="5"/>
        <v>0</v>
      </c>
      <c r="AA7" s="44">
        <f t="shared" si="6"/>
        <v>0</v>
      </c>
      <c r="AB7" s="44">
        <f t="shared" si="7"/>
        <v>0</v>
      </c>
      <c r="AC7" s="44"/>
      <c r="AD7" s="55">
        <f t="shared" si="8"/>
        <v>10</v>
      </c>
      <c r="AE7" s="49">
        <f t="shared" si="9"/>
        <v>3</v>
      </c>
      <c r="AF7" s="47"/>
    </row>
    <row r="8" spans="1:32">
      <c r="A8" s="45" t="s">
        <v>131</v>
      </c>
      <c r="B8" s="45" t="s">
        <v>35</v>
      </c>
      <c r="C8" s="45" t="s">
        <v>80</v>
      </c>
      <c r="D8" s="45" t="s">
        <v>203</v>
      </c>
      <c r="E8" s="46">
        <v>6</v>
      </c>
      <c r="F8" s="45" t="s">
        <v>29</v>
      </c>
      <c r="G8" s="46">
        <v>0</v>
      </c>
      <c r="H8" s="47" t="s">
        <v>337</v>
      </c>
      <c r="I8" s="46">
        <v>4</v>
      </c>
      <c r="J8" s="48" t="s">
        <v>190</v>
      </c>
      <c r="K8" s="46">
        <v>1</v>
      </c>
      <c r="L8" s="48" t="s">
        <v>340</v>
      </c>
      <c r="M8" s="46">
        <v>2</v>
      </c>
      <c r="N8" s="47" t="s">
        <v>144</v>
      </c>
      <c r="O8" s="46">
        <v>2</v>
      </c>
      <c r="P8" s="47" t="s">
        <v>145</v>
      </c>
      <c r="Q8" s="46">
        <v>2</v>
      </c>
      <c r="R8" s="47"/>
      <c r="S8" s="46"/>
      <c r="T8" s="43"/>
      <c r="U8" s="44">
        <f t="shared" si="0"/>
        <v>0</v>
      </c>
      <c r="V8" s="44">
        <f t="shared" si="1"/>
        <v>0</v>
      </c>
      <c r="W8" s="44">
        <f t="shared" si="2"/>
        <v>0</v>
      </c>
      <c r="X8" s="44">
        <f t="shared" si="3"/>
        <v>3</v>
      </c>
      <c r="Y8" s="44">
        <f t="shared" si="4"/>
        <v>2</v>
      </c>
      <c r="Z8" s="44">
        <f t="shared" si="5"/>
        <v>2</v>
      </c>
      <c r="AA8" s="44">
        <f t="shared" si="6"/>
        <v>2</v>
      </c>
      <c r="AB8" s="44">
        <f t="shared" si="7"/>
        <v>0</v>
      </c>
      <c r="AC8" s="44"/>
      <c r="AD8" s="55">
        <f t="shared" si="8"/>
        <v>9</v>
      </c>
      <c r="AE8" s="49">
        <f t="shared" si="9"/>
        <v>4</v>
      </c>
      <c r="AF8" s="47"/>
    </row>
    <row r="9" spans="1:32">
      <c r="A9" s="45" t="s">
        <v>157</v>
      </c>
      <c r="B9" s="45" t="s">
        <v>158</v>
      </c>
      <c r="C9" s="45" t="s">
        <v>46</v>
      </c>
      <c r="D9" s="45" t="s">
        <v>22</v>
      </c>
      <c r="E9" s="46">
        <v>1</v>
      </c>
      <c r="F9" s="45" t="s">
        <v>32</v>
      </c>
      <c r="G9" s="46">
        <v>2</v>
      </c>
      <c r="H9" s="47" t="s">
        <v>43</v>
      </c>
      <c r="I9" s="46">
        <v>2</v>
      </c>
      <c r="J9" s="48" t="s">
        <v>336</v>
      </c>
      <c r="K9" s="46">
        <v>2</v>
      </c>
      <c r="L9" s="48" t="s">
        <v>337</v>
      </c>
      <c r="M9" s="46">
        <v>2</v>
      </c>
      <c r="N9" s="47" t="s">
        <v>190</v>
      </c>
      <c r="O9" s="46">
        <v>3</v>
      </c>
      <c r="P9" s="47" t="s">
        <v>340</v>
      </c>
      <c r="Q9" s="46">
        <v>3</v>
      </c>
      <c r="R9" s="47" t="s">
        <v>144</v>
      </c>
      <c r="S9" s="46">
        <v>4</v>
      </c>
      <c r="T9" s="43"/>
      <c r="U9" s="44">
        <f t="shared" si="0"/>
        <v>3</v>
      </c>
      <c r="V9" s="44">
        <f t="shared" si="1"/>
        <v>2</v>
      </c>
      <c r="W9" s="44">
        <f t="shared" si="2"/>
        <v>2</v>
      </c>
      <c r="X9" s="44">
        <f t="shared" si="3"/>
        <v>2</v>
      </c>
      <c r="Y9" s="44">
        <f t="shared" si="4"/>
        <v>2</v>
      </c>
      <c r="Z9" s="44">
        <f t="shared" si="5"/>
        <v>1</v>
      </c>
      <c r="AA9" s="44">
        <f t="shared" si="6"/>
        <v>1</v>
      </c>
      <c r="AB9" s="44">
        <f t="shared" si="7"/>
        <v>0</v>
      </c>
      <c r="AC9" s="44"/>
      <c r="AD9" s="55">
        <f t="shared" si="8"/>
        <v>9</v>
      </c>
      <c r="AE9" s="49">
        <f t="shared" si="9"/>
        <v>4</v>
      </c>
      <c r="AF9" s="47"/>
    </row>
    <row r="10" spans="1:32">
      <c r="A10" s="45" t="s">
        <v>163</v>
      </c>
      <c r="B10" s="45" t="s">
        <v>164</v>
      </c>
      <c r="C10" s="45" t="s">
        <v>46</v>
      </c>
      <c r="D10" s="45" t="s">
        <v>203</v>
      </c>
      <c r="E10" s="46">
        <v>3</v>
      </c>
      <c r="F10" s="45" t="s">
        <v>32</v>
      </c>
      <c r="G10" s="46">
        <v>1</v>
      </c>
      <c r="H10" s="47" t="s">
        <v>43</v>
      </c>
      <c r="I10" s="46">
        <v>1</v>
      </c>
      <c r="J10" s="48" t="s">
        <v>548</v>
      </c>
      <c r="K10" s="46">
        <v>4</v>
      </c>
      <c r="L10" s="48" t="s">
        <v>195</v>
      </c>
      <c r="M10" s="46">
        <v>2</v>
      </c>
      <c r="N10" s="47"/>
      <c r="O10" s="46"/>
      <c r="P10" s="47"/>
      <c r="Q10" s="46"/>
      <c r="R10" s="47"/>
      <c r="S10" s="46"/>
      <c r="T10" s="43"/>
      <c r="U10" s="44">
        <f t="shared" si="0"/>
        <v>1</v>
      </c>
      <c r="V10" s="44">
        <f t="shared" si="1"/>
        <v>3</v>
      </c>
      <c r="W10" s="44">
        <f t="shared" si="2"/>
        <v>3</v>
      </c>
      <c r="X10" s="44">
        <f t="shared" si="3"/>
        <v>0</v>
      </c>
      <c r="Y10" s="44">
        <f t="shared" si="4"/>
        <v>2</v>
      </c>
      <c r="Z10" s="44">
        <f t="shared" si="5"/>
        <v>0</v>
      </c>
      <c r="AA10" s="44">
        <f t="shared" si="6"/>
        <v>0</v>
      </c>
      <c r="AB10" s="44">
        <f t="shared" si="7"/>
        <v>0</v>
      </c>
      <c r="AC10" s="44"/>
      <c r="AD10" s="55">
        <f t="shared" si="8"/>
        <v>9</v>
      </c>
      <c r="AE10" s="49">
        <f t="shared" si="9"/>
        <v>4</v>
      </c>
      <c r="AF10" s="47"/>
    </row>
    <row r="11" spans="1:32">
      <c r="A11" s="45" t="s">
        <v>435</v>
      </c>
      <c r="B11" s="45" t="s">
        <v>436</v>
      </c>
      <c r="C11" s="47" t="s">
        <v>437</v>
      </c>
      <c r="D11" s="45" t="s">
        <v>203</v>
      </c>
      <c r="E11" s="46">
        <v>4</v>
      </c>
      <c r="F11" s="47" t="s">
        <v>29</v>
      </c>
      <c r="G11" s="46">
        <v>2</v>
      </c>
      <c r="H11" s="48" t="s">
        <v>138</v>
      </c>
      <c r="I11" s="46">
        <v>2</v>
      </c>
      <c r="J11" s="48" t="s">
        <v>546</v>
      </c>
      <c r="K11" s="46">
        <v>1</v>
      </c>
      <c r="L11" s="45"/>
      <c r="M11" s="46"/>
      <c r="N11" s="47"/>
      <c r="O11" s="46"/>
      <c r="P11" s="47"/>
      <c r="Q11" s="46"/>
      <c r="R11" s="47"/>
      <c r="S11" s="46"/>
      <c r="T11" s="43"/>
      <c r="U11" s="44">
        <f t="shared" si="0"/>
        <v>0</v>
      </c>
      <c r="V11" s="44">
        <f t="shared" si="1"/>
        <v>2</v>
      </c>
      <c r="W11" s="44">
        <f t="shared" si="2"/>
        <v>2</v>
      </c>
      <c r="X11" s="44">
        <f t="shared" si="3"/>
        <v>3</v>
      </c>
      <c r="Y11" s="44">
        <f t="shared" si="4"/>
        <v>0</v>
      </c>
      <c r="Z11" s="44">
        <f t="shared" si="5"/>
        <v>0</v>
      </c>
      <c r="AA11" s="44">
        <f t="shared" si="6"/>
        <v>0</v>
      </c>
      <c r="AB11" s="44">
        <f t="shared" si="7"/>
        <v>0</v>
      </c>
      <c r="AC11" s="44"/>
      <c r="AD11" s="55">
        <f t="shared" si="8"/>
        <v>7</v>
      </c>
      <c r="AE11" s="49">
        <f t="shared" si="9"/>
        <v>7</v>
      </c>
      <c r="AF11" s="47"/>
    </row>
    <row r="12" spans="1:32">
      <c r="A12" s="45" t="s">
        <v>323</v>
      </c>
      <c r="B12" s="45" t="s">
        <v>261</v>
      </c>
      <c r="C12" s="45" t="s">
        <v>70</v>
      </c>
      <c r="D12" s="45" t="s">
        <v>336</v>
      </c>
      <c r="E12" s="46">
        <v>3</v>
      </c>
      <c r="F12" s="45" t="s">
        <v>337</v>
      </c>
      <c r="G12" s="46">
        <v>3</v>
      </c>
      <c r="H12" s="47" t="s">
        <v>190</v>
      </c>
      <c r="I12" s="46">
        <v>4</v>
      </c>
      <c r="J12" s="48" t="s">
        <v>340</v>
      </c>
      <c r="K12" s="46">
        <v>4</v>
      </c>
      <c r="L12" s="48" t="s">
        <v>144</v>
      </c>
      <c r="M12" s="46">
        <v>3</v>
      </c>
      <c r="N12" s="47" t="s">
        <v>145</v>
      </c>
      <c r="O12" s="46">
        <v>3</v>
      </c>
      <c r="P12" s="47"/>
      <c r="Q12" s="46"/>
      <c r="R12" s="47"/>
      <c r="S12" s="46"/>
      <c r="T12" s="43"/>
      <c r="U12" s="44">
        <f t="shared" si="0"/>
        <v>1</v>
      </c>
      <c r="V12" s="44">
        <f t="shared" si="1"/>
        <v>1</v>
      </c>
      <c r="W12" s="44">
        <f t="shared" si="2"/>
        <v>0</v>
      </c>
      <c r="X12" s="44">
        <f t="shared" si="3"/>
        <v>0</v>
      </c>
      <c r="Y12" s="44">
        <f t="shared" si="4"/>
        <v>1</v>
      </c>
      <c r="Z12" s="44">
        <f t="shared" si="5"/>
        <v>1</v>
      </c>
      <c r="AA12" s="44">
        <f t="shared" si="6"/>
        <v>0</v>
      </c>
      <c r="AB12" s="44">
        <f t="shared" si="7"/>
        <v>0</v>
      </c>
      <c r="AC12" s="44"/>
      <c r="AD12" s="55">
        <f t="shared" si="8"/>
        <v>4</v>
      </c>
      <c r="AE12" s="49">
        <f t="shared" si="9"/>
        <v>8</v>
      </c>
      <c r="AF12" s="47"/>
    </row>
    <row r="13" spans="1:32">
      <c r="A13" s="45" t="s">
        <v>204</v>
      </c>
      <c r="B13" s="45" t="s">
        <v>205</v>
      </c>
      <c r="C13" s="45" t="s">
        <v>186</v>
      </c>
      <c r="D13" s="45" t="s">
        <v>203</v>
      </c>
      <c r="E13" s="46">
        <v>5</v>
      </c>
      <c r="F13" s="45" t="s">
        <v>29</v>
      </c>
      <c r="G13" s="46">
        <v>4</v>
      </c>
      <c r="H13" s="47" t="s">
        <v>138</v>
      </c>
      <c r="I13" s="46">
        <v>4</v>
      </c>
      <c r="J13" s="48" t="s">
        <v>548</v>
      </c>
      <c r="K13" s="46">
        <v>2</v>
      </c>
      <c r="L13" s="48"/>
      <c r="M13" s="46"/>
      <c r="N13" s="47"/>
      <c r="O13" s="46"/>
      <c r="P13" s="47"/>
      <c r="Q13" s="46"/>
      <c r="R13" s="47"/>
      <c r="S13" s="46"/>
      <c r="T13" s="43"/>
      <c r="U13" s="44">
        <f t="shared" si="0"/>
        <v>0</v>
      </c>
      <c r="V13" s="44">
        <f t="shared" si="1"/>
        <v>0</v>
      </c>
      <c r="W13" s="44">
        <f t="shared" si="2"/>
        <v>0</v>
      </c>
      <c r="X13" s="44">
        <f t="shared" si="3"/>
        <v>2</v>
      </c>
      <c r="Y13" s="44">
        <f t="shared" si="4"/>
        <v>0</v>
      </c>
      <c r="Z13" s="44">
        <f t="shared" si="5"/>
        <v>0</v>
      </c>
      <c r="AA13" s="44">
        <f t="shared" si="6"/>
        <v>0</v>
      </c>
      <c r="AB13" s="44">
        <f t="shared" si="7"/>
        <v>0</v>
      </c>
      <c r="AC13" s="44"/>
      <c r="AD13" s="55">
        <f t="shared" si="8"/>
        <v>2</v>
      </c>
      <c r="AE13" s="49">
        <f t="shared" si="9"/>
        <v>9</v>
      </c>
      <c r="AF13" s="47"/>
    </row>
    <row r="14" spans="1:32">
      <c r="A14" s="45" t="s">
        <v>439</v>
      </c>
      <c r="B14" s="45" t="s">
        <v>440</v>
      </c>
      <c r="C14" s="45" t="s">
        <v>186</v>
      </c>
      <c r="D14" s="45" t="s">
        <v>203</v>
      </c>
      <c r="E14" s="46">
        <v>0</v>
      </c>
      <c r="F14" s="45" t="s">
        <v>29</v>
      </c>
      <c r="G14" s="46">
        <v>0</v>
      </c>
      <c r="H14" s="47" t="s">
        <v>138</v>
      </c>
      <c r="I14" s="46">
        <v>0</v>
      </c>
      <c r="J14" s="48" t="s">
        <v>547</v>
      </c>
      <c r="K14" s="46">
        <v>3</v>
      </c>
      <c r="L14" s="57"/>
      <c r="M14" s="46"/>
      <c r="N14" s="47"/>
      <c r="O14" s="46"/>
      <c r="P14" s="47"/>
      <c r="Q14" s="46"/>
      <c r="R14" s="47"/>
      <c r="S14" s="46"/>
      <c r="T14" s="43"/>
      <c r="U14" s="44">
        <f t="shared" si="0"/>
        <v>0</v>
      </c>
      <c r="V14" s="44">
        <f t="shared" si="1"/>
        <v>0</v>
      </c>
      <c r="W14" s="44">
        <f t="shared" si="2"/>
        <v>0</v>
      </c>
      <c r="X14" s="44">
        <f t="shared" si="3"/>
        <v>1</v>
      </c>
      <c r="Y14" s="44">
        <f t="shared" si="4"/>
        <v>0</v>
      </c>
      <c r="Z14" s="44">
        <f t="shared" si="5"/>
        <v>0</v>
      </c>
      <c r="AA14" s="44">
        <f t="shared" si="6"/>
        <v>0</v>
      </c>
      <c r="AB14" s="44">
        <f t="shared" si="7"/>
        <v>0</v>
      </c>
      <c r="AC14" s="44"/>
      <c r="AD14" s="55">
        <f t="shared" si="8"/>
        <v>1</v>
      </c>
      <c r="AE14" s="49">
        <f t="shared" si="9"/>
        <v>10</v>
      </c>
      <c r="AF14" s="47"/>
    </row>
    <row r="17" spans="1:32" ht="18">
      <c r="A17" s="41" t="s">
        <v>128</v>
      </c>
    </row>
    <row r="18" spans="1:32" s="39" customFormat="1">
      <c r="A18" s="12" t="s">
        <v>2</v>
      </c>
      <c r="B18" s="12" t="s">
        <v>3</v>
      </c>
      <c r="C18" s="12" t="s">
        <v>5</v>
      </c>
      <c r="D18" s="12" t="s">
        <v>140</v>
      </c>
      <c r="E18" s="14" t="s">
        <v>129</v>
      </c>
      <c r="F18" s="12" t="s">
        <v>141</v>
      </c>
      <c r="G18" s="14" t="s">
        <v>129</v>
      </c>
      <c r="H18" s="12" t="s">
        <v>142</v>
      </c>
      <c r="I18" s="14" t="s">
        <v>129</v>
      </c>
      <c r="J18" s="12" t="s">
        <v>143</v>
      </c>
      <c r="K18" s="14" t="s">
        <v>129</v>
      </c>
      <c r="L18" s="12" t="s">
        <v>146</v>
      </c>
      <c r="M18" s="14" t="s">
        <v>129</v>
      </c>
      <c r="N18" s="12" t="s">
        <v>147</v>
      </c>
      <c r="O18" s="14" t="s">
        <v>129</v>
      </c>
      <c r="P18" s="12" t="s">
        <v>148</v>
      </c>
      <c r="Q18" s="14" t="s">
        <v>129</v>
      </c>
      <c r="R18" s="12" t="s">
        <v>339</v>
      </c>
      <c r="S18" s="14" t="s">
        <v>129</v>
      </c>
      <c r="T18" s="56"/>
      <c r="U18" s="56" t="s">
        <v>149</v>
      </c>
      <c r="V18" s="56" t="s">
        <v>150</v>
      </c>
      <c r="W18" s="56" t="s">
        <v>151</v>
      </c>
      <c r="X18" s="56" t="s">
        <v>152</v>
      </c>
      <c r="Y18" s="56" t="s">
        <v>153</v>
      </c>
      <c r="Z18" s="56" t="s">
        <v>154</v>
      </c>
      <c r="AA18" s="56" t="s">
        <v>155</v>
      </c>
      <c r="AB18" s="56" t="s">
        <v>550</v>
      </c>
      <c r="AC18" s="56"/>
      <c r="AD18" s="12" t="s">
        <v>11</v>
      </c>
      <c r="AE18" s="12" t="s">
        <v>13</v>
      </c>
      <c r="AF18" s="216" t="s">
        <v>121</v>
      </c>
    </row>
    <row r="19" spans="1:32">
      <c r="A19" s="295" t="s">
        <v>160</v>
      </c>
      <c r="B19" s="295" t="s">
        <v>161</v>
      </c>
      <c r="C19" s="295" t="s">
        <v>162</v>
      </c>
      <c r="D19" s="295" t="s">
        <v>203</v>
      </c>
      <c r="E19" s="296">
        <v>1</v>
      </c>
      <c r="F19" s="295" t="s">
        <v>32</v>
      </c>
      <c r="G19" s="296">
        <v>1</v>
      </c>
      <c r="H19" s="294" t="s">
        <v>43</v>
      </c>
      <c r="I19" s="296">
        <v>1</v>
      </c>
      <c r="J19" s="297" t="s">
        <v>548</v>
      </c>
      <c r="K19" s="296">
        <v>1</v>
      </c>
      <c r="L19" s="297"/>
      <c r="M19" s="296"/>
      <c r="N19" s="294"/>
      <c r="O19" s="296"/>
      <c r="P19" s="294"/>
      <c r="Q19" s="296"/>
      <c r="R19" s="294"/>
      <c r="S19" s="296"/>
      <c r="T19" s="298"/>
      <c r="U19" s="292">
        <f>IF(E19=0,0,IF((4-E19)&lt;0,0,4-E19))</f>
        <v>3</v>
      </c>
      <c r="V19" s="292">
        <f>IF(G19=0,0,IF((4-G19)&lt;0,0,4-G19))</f>
        <v>3</v>
      </c>
      <c r="W19" s="292">
        <f>IF(I19=0,0,IF((4-I19)&lt;0,0,4-I19))</f>
        <v>3</v>
      </c>
      <c r="X19" s="292">
        <f>IF(K19=0,0,IF((4-K19)&lt;0,0,4-K19))</f>
        <v>3</v>
      </c>
      <c r="Y19" s="292">
        <f>IF(M19=0,0,IF((4-M19)&lt;0,0,4-M19))</f>
        <v>0</v>
      </c>
      <c r="Z19" s="292">
        <f>IF(O19=0,0,IF((4-O19)&lt;0,0,4-O19))</f>
        <v>0</v>
      </c>
      <c r="AA19" s="292">
        <f>IF(Q19=0,0,IF((4-Q19)&lt;0,0,4-Q19))</f>
        <v>0</v>
      </c>
      <c r="AB19" s="292">
        <f>IF(S19=0,0,IF((4-S19)&lt;0,0,4-S19))</f>
        <v>0</v>
      </c>
      <c r="AC19" s="292"/>
      <c r="AD19" s="292">
        <f>LARGE(U19:AB19,1)+LARGE(U19:AB19,2)+LARGE(U19:AB19,3)+LARGE(U19:AB19,4)</f>
        <v>12</v>
      </c>
      <c r="AE19" s="298">
        <f>RANK(AD19,$AD$19:$AD$20,0)</f>
        <v>1</v>
      </c>
      <c r="AF19" s="299"/>
    </row>
    <row r="20" spans="1:32">
      <c r="A20" s="51" t="s">
        <v>44</v>
      </c>
      <c r="B20" s="51" t="s">
        <v>45</v>
      </c>
      <c r="C20" s="53" t="s">
        <v>46</v>
      </c>
      <c r="D20" s="51" t="s">
        <v>22</v>
      </c>
      <c r="E20" s="52">
        <v>1</v>
      </c>
      <c r="F20" s="51" t="s">
        <v>32</v>
      </c>
      <c r="G20" s="52">
        <v>2</v>
      </c>
      <c r="H20" s="53" t="s">
        <v>202</v>
      </c>
      <c r="I20" s="52">
        <v>1</v>
      </c>
      <c r="J20" s="54" t="s">
        <v>337</v>
      </c>
      <c r="K20" s="52">
        <v>1</v>
      </c>
      <c r="L20" s="54"/>
      <c r="M20" s="52"/>
      <c r="N20" s="53"/>
      <c r="O20" s="52"/>
      <c r="P20" s="53"/>
      <c r="Q20" s="52"/>
      <c r="R20" s="53"/>
      <c r="S20" s="52"/>
      <c r="T20" s="44"/>
      <c r="U20" s="44">
        <f>IF(E20=0,0,IF((4-E20)&lt;0,0,4-E20))</f>
        <v>3</v>
      </c>
      <c r="V20" s="44">
        <f>IF(G20=0,0,IF((4-G20)&lt;0,0,4-G20))</f>
        <v>2</v>
      </c>
      <c r="W20" s="44">
        <f>IF(I20=0,0,IF((4-I20)&lt;0,0,4-I20))</f>
        <v>3</v>
      </c>
      <c r="X20" s="44">
        <f>IF(K20=0,0,IF((4-K20)&lt;0,0,4-K20))</f>
        <v>3</v>
      </c>
      <c r="Y20" s="44">
        <f>IF(M20=0,0,IF((4-M20)&lt;0,0,4-M20))</f>
        <v>0</v>
      </c>
      <c r="Z20" s="44">
        <f>IF(O20=0,0,IF((4-O20)&lt;0,0,4-O20))</f>
        <v>0</v>
      </c>
      <c r="AA20" s="44">
        <f>IF(Q20=0,0,IF((4-Q20)&lt;0,0,4-Q20))</f>
        <v>0</v>
      </c>
      <c r="AB20" s="44">
        <f>IF(S20=0,0,IF((4-S20)&lt;0,0,4-S20))</f>
        <v>0</v>
      </c>
      <c r="AC20" s="44"/>
      <c r="AD20" s="55">
        <f>LARGE(U20:AB20,1)+LARGE(U20:AB20,2)+LARGE(U20:AB20,3)+LARGE(U20:AB20,4)</f>
        <v>11</v>
      </c>
      <c r="AE20" s="49">
        <f>RANK(AD20,$AD$19:$AD$20,0)</f>
        <v>2</v>
      </c>
      <c r="AF20" s="47"/>
    </row>
  </sheetData>
  <sortState ref="A5:AF14">
    <sortCondition ref="AE5:AE14"/>
  </sortState>
  <phoneticPr fontId="0" type="noConversion"/>
  <pageMargins left="0.22" right="0.23" top="0.56000000000000005" bottom="0.48" header="0.3" footer="0.3"/>
  <pageSetup orientation="landscape" horizontalDpi="1200" verticalDpi="1200" r:id="rId1"/>
  <headerFooter>
    <oddHeader>&amp;R&amp;"Arial,Regular"&amp;10 15th Annual Collegiate Wushu Championships
Hosted by the University of California, Los Angeles</oddHeader>
    <oddFooter>&amp;C&amp;"Arial,Regular"&amp;10Page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Ring 1</vt:lpstr>
      <vt:lpstr>Ring 2</vt:lpstr>
      <vt:lpstr>Ring 3</vt:lpstr>
      <vt:lpstr>Nandu</vt:lpstr>
      <vt:lpstr>GroupSet</vt:lpstr>
      <vt:lpstr>TeamPlace</vt:lpstr>
      <vt:lpstr>TeamChampion</vt:lpstr>
      <vt:lpstr>All-Around</vt:lpstr>
      <vt:lpstr>'All-Around'!Print_Area</vt:lpstr>
      <vt:lpstr>GroupSet!Print_Area</vt:lpstr>
      <vt:lpstr>Nandu!Print_Area</vt:lpstr>
      <vt:lpstr>'Ring 1'!Print_Area</vt:lpstr>
      <vt:lpstr>'Ring 2'!Print_Area</vt:lpstr>
      <vt:lpstr>'Ring 3'!Print_Area</vt:lpstr>
      <vt:lpstr>TeamPlace!Print_Area</vt:lpstr>
      <vt:lpstr>'All-Around'!Print_Titles</vt:lpstr>
      <vt:lpstr>'Ring 1'!Print_Titles</vt:lpstr>
      <vt:lpstr>'Ring 2'!Print_Titles</vt:lpstr>
      <vt:lpstr>'Ring 3'!Print_Titles</vt:lpstr>
      <vt:lpstr>TeamPlace!Print_Titles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Ann</dc:creator>
  <cp:lastModifiedBy>Wojo</cp:lastModifiedBy>
  <cp:lastPrinted>2011-03-05T09:14:01Z</cp:lastPrinted>
  <dcterms:created xsi:type="dcterms:W3CDTF">2010-01-16T04:00:48Z</dcterms:created>
  <dcterms:modified xsi:type="dcterms:W3CDTF">2011-03-08T07:13:42Z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C:\DOCUME~1\sooi\LOCALS~1\Temp\CVT166.tmp</vt:lpwstr>
  </property>
</Properties>
</file>